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Кап.р-ди 2012 г. - план" sheetId="1" r:id="rId1"/>
    <sheet name="2012 г. по дейности" sheetId="2" r:id="rId2"/>
    <sheet name="Отчет 31.12.2012 г." sheetId="3" r:id="rId3"/>
  </sheets>
  <definedNames/>
  <calcPr fullCalcOnLoad="1"/>
</workbook>
</file>

<file path=xl/sharedStrings.xml><?xml version="1.0" encoding="utf-8"?>
<sst xmlns="http://schemas.openxmlformats.org/spreadsheetml/2006/main" count="446" uniqueCount="175">
  <si>
    <t>ред</t>
  </si>
  <si>
    <t>Капиталови разходи по</t>
  </si>
  <si>
    <t>дейности и обекти</t>
  </si>
  <si>
    <t>Всичко</t>
  </si>
  <si>
    <t>Собствени бюджетни средства</t>
  </si>
  <si>
    <t>Приватизация</t>
  </si>
  <si>
    <t>№по</t>
  </si>
  <si>
    <t>ОБЩО ПО БЮДЖЕТА:</t>
  </si>
  <si>
    <t>ФУНКЦИЯ "ОБЩИ ДЪРЖАВНИ СЛУЖБИ"</t>
  </si>
  <si>
    <t>Дейност Общинска администрация</t>
  </si>
  <si>
    <t>ФУНКЦИЯ "ОБРАЗОВАНИЕ"</t>
  </si>
  <si>
    <t>Дейност Ц Д Г</t>
  </si>
  <si>
    <t>Всичко за функция:</t>
  </si>
  <si>
    <t>ФУНКЦИЯ "ОТБРАНА И СИГУРНОСТ"</t>
  </si>
  <si>
    <t>ДЕЙНОСТ</t>
  </si>
  <si>
    <t>ОБЕКТИ</t>
  </si>
  <si>
    <t>ПРИВАТИЗАЦИЯ</t>
  </si>
  <si>
    <t>Дейност Други дейности по културата</t>
  </si>
  <si>
    <t>Дейност Осветление на улици и площади</t>
  </si>
  <si>
    <t>Всичко за дейност:</t>
  </si>
  <si>
    <t>Всичко за дейност и функция:</t>
  </si>
  <si>
    <t>Целева субсидия</t>
  </si>
  <si>
    <t>Ц Д Г</t>
  </si>
  <si>
    <t>с. Бряговица</t>
  </si>
  <si>
    <t>Възстановяване на храм "Св. Димитър"</t>
  </si>
  <si>
    <t>Дейност Обредни домове и зали</t>
  </si>
  <si>
    <t>"Рождество Богородично" с. Виноград</t>
  </si>
  <si>
    <t>Общо</t>
  </si>
  <si>
    <t>кап.р-ди</t>
  </si>
  <si>
    <t>ЦЕЛЕВА СУБСИДИЯ</t>
  </si>
  <si>
    <t>ОСНОВЕН РЕМОНТ</t>
  </si>
  <si>
    <t>§§</t>
  </si>
  <si>
    <t>ЛИМИТ</t>
  </si>
  <si>
    <t>УСВОЕНО</t>
  </si>
  <si>
    <t>51-00</t>
  </si>
  <si>
    <t>ПРИДОБИВАНЕ НА Д М А</t>
  </si>
  <si>
    <t>ПРИДОБИВАНЕ НА НДА</t>
  </si>
  <si>
    <t>ВСИЧКО ОСНОВЕН РЕМОНТ:</t>
  </si>
  <si>
    <t>ВСИЧКО ЦЕЛЕВА СУБСИДИЯ:</t>
  </si>
  <si>
    <t>ОБЕКТИ ФИНАНСИРАНИ СЪС СОБСТВЕНИ СРЕДСТВА</t>
  </si>
  <si>
    <t>ВСИЧКО ПРИДОБИВАНЕ НА Д М А</t>
  </si>
  <si>
    <t>ВСИЧКО ПРИДОБИВАНЕ НА Н М А</t>
  </si>
  <si>
    <t>ПРИДОБИВАНЕ НА Н Д А</t>
  </si>
  <si>
    <t>ВСИЧКО СОБСТВЕНИ СРЕДСТВА:</t>
  </si>
  <si>
    <t>ВСИЧКО КАП. РАЗХОДИ ПО БЮДЖЕТА:</t>
  </si>
  <si>
    <t>РАЗ-</t>
  </si>
  <si>
    <t>ЛИКА</t>
  </si>
  <si>
    <t>ВСИЧКО ПРИВАТИЗАЦИЯ:</t>
  </si>
  <si>
    <t>Приложение № 2</t>
  </si>
  <si>
    <t>ИНВЕСТИЦИОННА ПРОГРАМА ЗА 2012 ГОДИНА НА ОБЩИНА СТРАЖИЦА</t>
  </si>
  <si>
    <t>№ по ред</t>
  </si>
  <si>
    <t>Обект</t>
  </si>
  <si>
    <t>в т.ч.</t>
  </si>
  <si>
    <t>Собствени приходи</t>
  </si>
  <si>
    <t xml:space="preserve">в т. ч. съфинансиране </t>
  </si>
  <si>
    <t>Преходен остатък</t>
  </si>
  <si>
    <t>Държ. дейн.</t>
  </si>
  <si>
    <t>Местна дейн.</t>
  </si>
  <si>
    <t>Ремонт път VTR 1295 "Разклон ІІІ -407-околовръстен път - А. Каралийчев"</t>
  </si>
  <si>
    <t>Ремонт подход към гробищен парк гр. Стражица</t>
  </si>
  <si>
    <t xml:space="preserve">Строителен надзор за обект: Проект: "Услуги за социално включване на уязвими деца от Община Стражица"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</si>
  <si>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Строителен надзор за обект "Укрепване на мост над р. Лефеджа с. Бряговица"</t>
  </si>
  <si>
    <t>Авторски надзор за обект "Укрепване на мост над р. Лефеджа с. Бряговица"</t>
  </si>
  <si>
    <t>Възстановяване на храм Св. Димитър с. Бряговица</t>
  </si>
  <si>
    <t>Проектиране на 7 бр.детски площадки /7х1500/</t>
  </si>
  <si>
    <t>Финансиране на проект: "Изпълнение на дейности по укрепване на речните брегове и дъно на р. Голяма река в регулацията на гр. Стражица и дейности по укрепване на речните брегове на дъно на дерето в с. Горски Сеновец"</t>
  </si>
  <si>
    <t>Проектиране на Защитено жилище за младежи с увреждания гр. Стражица</t>
  </si>
  <si>
    <t>Изготвяне на техническа паспортизация на общински сгради в кв.63 и кв.76</t>
  </si>
  <si>
    <t>Извършване на енергийно обследване на общински сгради в кв.63 и кв.76</t>
  </si>
  <si>
    <t>Закупуване на UPS</t>
  </si>
  <si>
    <t>Закупуване на лаптоп</t>
  </si>
  <si>
    <t>Закупуване на копирна машина</t>
  </si>
  <si>
    <t>Обновяване главна алея в гробищен парк гр. Стражица</t>
  </si>
  <si>
    <t xml:space="preserve">Изграждане на отоплителна инсталация за обект: "Помещения за услуги за ранно детско включване" </t>
  </si>
  <si>
    <t>Изготвяне на техническа екзекутивна документация и техническа паспортизация за обект "Детски кът А. Каралийчев"</t>
  </si>
  <si>
    <t>Изготвяне на техническа паспортизация на ЦДГ с. Асеново</t>
  </si>
  <si>
    <t>Извършване на енергийно обследване на ЦДГ с. Асеново</t>
  </si>
  <si>
    <t>Ремонт на ЦДГ с. Асеново</t>
  </si>
  <si>
    <t>Ремонт на Център за социални дейности и услуги гр. Стражица</t>
  </si>
  <si>
    <t>Закупуване на автовишка</t>
  </si>
  <si>
    <t>Изготвяне на прединвестиционни /предварителни/ проучвания за ВиК мрежата и реконструкция на ПСОВ - гр. Стражица по процедура BG161PO005/11/1.12/02/25 "Подобряване и развитие на инфраструктурата за питейни и отпадъчни води в агломерации между 2000 и 10000 е.ж."</t>
  </si>
  <si>
    <t>Изграждане на отоплителна инсталация на кметство с. Виноград</t>
  </si>
  <si>
    <t>Изграждане на отоплителна инсталация на кметство с. Камен</t>
  </si>
  <si>
    <t>Ремонт ограда гробищен парк с. Кесарево</t>
  </si>
  <si>
    <t>Укрепване на мост над р. Лефеджа с. Бряговица</t>
  </si>
  <si>
    <t>За ремонтно - възстановителни работи на църква с. Виноград</t>
  </si>
  <si>
    <t>Ремонт на мост в с. Балканци</t>
  </si>
  <si>
    <t>Изграждане на чешма в с. Благоево</t>
  </si>
  <si>
    <t>Ремонт покрив хотел с. Камен</t>
  </si>
  <si>
    <t>К М Е Т:</t>
  </si>
  <si>
    <t xml:space="preserve">     /инж. Д. Борисова/</t>
  </si>
  <si>
    <t>ИНВЕСТИЦИОННА ПРОГРАМА ЗА БЮДЖЕТ 2012 ГОДИНА</t>
  </si>
  <si>
    <t xml:space="preserve">Дейност Служби и дейности по поддържане и ремонт </t>
  </si>
  <si>
    <t>ФУНКЦИЯ "ИКОНОМИЧЕСКИ ДЕЙНОСТИ И УСЛУГИ"</t>
  </si>
  <si>
    <t>"Укрепване на мост над р. Лефеджа" с. Бряговица</t>
  </si>
  <si>
    <t>Строит. надзор за обект:</t>
  </si>
  <si>
    <t>Изготвяне на техническа екзекутивна документация и техническа паспортизация за обект "Детски кът Ангел Каралийчев"</t>
  </si>
  <si>
    <t>Дейност Пречистване на отпадъчните води от населените места</t>
  </si>
  <si>
    <t>ФУНКЦИЯ "СОЦИАЛНО ОСИГУРЯВАНЕ, ПОДПОМАГАНЕ И ГРИЖИ"</t>
  </si>
  <si>
    <t>Дейност Други служби и дейности по социалното осигуряване</t>
  </si>
  <si>
    <t xml:space="preserve"> 53-09</t>
  </si>
  <si>
    <t xml:space="preserve"> 52-01</t>
  </si>
  <si>
    <t xml:space="preserve"> 52-03</t>
  </si>
  <si>
    <t xml:space="preserve"> 52-04</t>
  </si>
  <si>
    <t xml:space="preserve"> 52-06</t>
  </si>
  <si>
    <t>ФУНКЦИЯ "ПОЧИВНО ДЕЛО, КУЛТУРА И РЕЛИГИОЗНИ ДЕЙНОСТИ"</t>
  </si>
  <si>
    <t>Ремонтно-възстанов.работи на църква</t>
  </si>
  <si>
    <t>Дейност"Ликв.послед.от стих.бедствия"</t>
  </si>
  <si>
    <t>поддържане, ремонт и изграждане на пътища</t>
  </si>
  <si>
    <t>Финанс.на проект: "Изпълнение на дейности по укрепване на речните брегове и дъно на р.Голяма река в регулацията на гр. Стражица и дейности по укрепване на речните брегове на дъно на дерето в с. Горски Сеновец"</t>
  </si>
  <si>
    <t>ФУНКЦИЯ "ЖИЛИЩНО СТРОИТЕЛСТВО, БЛАГОУСТРОЙСТВО И КОМУНАЛНО СТОПАНСТВО"</t>
  </si>
  <si>
    <t>Дейност Други дейности по ЖС, БРР</t>
  </si>
  <si>
    <t>53-09</t>
  </si>
  <si>
    <t xml:space="preserve"> Общ.администрация</t>
  </si>
  <si>
    <t>Други служби и дейности по социалното осигуряване</t>
  </si>
  <si>
    <t>Други служби и дейности по соц.осигуряване</t>
  </si>
  <si>
    <t xml:space="preserve">Сл. и дейн.по подд.,ремонт и изгр. пътища </t>
  </si>
  <si>
    <t>Ремонтно-възстанов.работи на църква "Рождество Богородично" с. Виноград</t>
  </si>
  <si>
    <t>Други дейности по ЖС, благоустрояване и РР</t>
  </si>
  <si>
    <t>Обредни домове и зали</t>
  </si>
  <si>
    <t>52-01</t>
  </si>
  <si>
    <t>52-03</t>
  </si>
  <si>
    <t>Осветление на улици и площади</t>
  </si>
  <si>
    <t>52-04</t>
  </si>
  <si>
    <t>Други дейности по културата</t>
  </si>
  <si>
    <t>Др.дейности по ЖС, БРР</t>
  </si>
  <si>
    <t>52-06</t>
  </si>
  <si>
    <t xml:space="preserve">Укрепване на десния бряг на р. Стара река в регулацията на с. Кесарево </t>
  </si>
  <si>
    <t>Ликв.послед.от стих.бедствия и произв. аварии"</t>
  </si>
  <si>
    <t>Др. дейности по икономиката</t>
  </si>
  <si>
    <t xml:space="preserve">Магнито-стриктивна сонда за измерване на ниво на вода, гориво и температура </t>
  </si>
  <si>
    <t>Конзола за наблюдение с дисплей за настройки и справки</t>
  </si>
  <si>
    <t>Конзола с вградени функции за наличности - нива на гориво, вода и температура, доставки за бензиностанция на ОП "Стр. дейности"</t>
  </si>
  <si>
    <t>Възстановяване на храм "Св. Димитър" с Бряговица</t>
  </si>
  <si>
    <t>Музикална уредба за спортната база на СОУ Стр.</t>
  </si>
  <si>
    <t>Общ. училища</t>
  </si>
  <si>
    <t>52-05</t>
  </si>
  <si>
    <t>Превантивна дейност за намаляване вредните последствия от бедствия и аварии</t>
  </si>
  <si>
    <t>Ц Д Г съфинансиране</t>
  </si>
  <si>
    <t>61-02</t>
  </si>
  <si>
    <t>Други служби и дейности по социалното осигуряване съфинансиране</t>
  </si>
  <si>
    <t>Малогабаритен трактор</t>
  </si>
  <si>
    <t>Прикачна роторна косачка</t>
  </si>
  <si>
    <t>Бетоновоз</t>
  </si>
  <si>
    <t>52-02</t>
  </si>
  <si>
    <t>62-02</t>
  </si>
  <si>
    <t>Други дейности по ЖС, благоустрояване и РР съфинансиране</t>
  </si>
  <si>
    <t xml:space="preserve">          Изготвил: Кр. Христова</t>
  </si>
  <si>
    <t>Ремонт селска чешма в с. Лозен</t>
  </si>
  <si>
    <t>ЦДГ</t>
  </si>
  <si>
    <t>Пързалка - тунел за ОДЗ "А.Каралийчев" от ПУДООС</t>
  </si>
  <si>
    <t>Ремонт на СОУ с. Камен /опт.на училищната мрежа/</t>
  </si>
  <si>
    <t>Стопански инвентар СОУ Камен /опт. уч.мрежа/</t>
  </si>
  <si>
    <t>Възст.средства за проектиране канализация с.Камен</t>
  </si>
  <si>
    <t>Възст.средства за проектиране канализация с.Кесарево</t>
  </si>
  <si>
    <t>Възст.средства за проектиране канализация с.Сушица</t>
  </si>
  <si>
    <t>П Р О Е К Т И</t>
  </si>
  <si>
    <t>Констр. укрепване на храм "Св. Архангел Михаил"с. Г. Сеновец</t>
  </si>
  <si>
    <t>Довършване на храм "Св.Св.Кирил и Методий" с. Балканци</t>
  </si>
  <si>
    <t>Вътр.канал.мрежа с преч.съоръжение с. Камен І етап</t>
  </si>
  <si>
    <t>Вътр.канал.мрежа с преч.съоръжение с. Сушица І етап</t>
  </si>
  <si>
    <t>ВСИЧКО ПРОЕКТИ:</t>
  </si>
  <si>
    <t>Укрепване на речните брегове и дъно на р. Голяма река гр. Стражица и укрепв. на речни брегове и дъно на дерето в с. Г. Сеновец</t>
  </si>
  <si>
    <t>ВСИЧКО ОП "РЕГИОНАЛНО РАЗВИТИЕ"</t>
  </si>
  <si>
    <t>ОП "РЕГИОНАЛНО РАЗВИТИЕ"</t>
  </si>
  <si>
    <t>ФОНД "ЗЕМЕДЕЛИЕ"</t>
  </si>
  <si>
    <t>ВСИЧКО ФОНД "ЗЕМЕДЕЛИЕ":</t>
  </si>
  <si>
    <t>Общ.администрация</t>
  </si>
  <si>
    <t>Развитие на селските райони</t>
  </si>
  <si>
    <t>Вътрешна канализационна мрежа с. Кесарево</t>
  </si>
  <si>
    <t>Основен ремонт на отоплителна инсталация и  подмяна на водогреен котел в сградата на общинска администрация гр. Стражица</t>
  </si>
  <si>
    <t>Придобиване на други НДА на СОУ Стражица</t>
  </si>
  <si>
    <t>Ремонт улици</t>
  </si>
  <si>
    <t>Компютри СОУ  гр. Стражица</t>
  </si>
  <si>
    <t>ОТЧЕТ КАПИТАЛОВИ РАЗХОДИ КЪМ 31.12.2012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</si>
</sst>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43" fontId="2" fillId="0" borderId="10" xfId="49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43" fontId="2" fillId="0" borderId="10" xfId="49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/>
    </xf>
    <xf numFmtId="43" fontId="2" fillId="0" borderId="11" xfId="49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vertical="top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0" borderId="30" xfId="0" applyBorder="1" applyAlignment="1">
      <alignment vertical="top"/>
    </xf>
    <xf numFmtId="0" fontId="0" fillId="0" borderId="29" xfId="0" applyFont="1" applyBorder="1" applyAlignment="1">
      <alignment vertical="top" wrapText="1"/>
    </xf>
    <xf numFmtId="0" fontId="0" fillId="0" borderId="29" xfId="0" applyFill="1" applyBorder="1" applyAlignment="1">
      <alignment/>
    </xf>
    <xf numFmtId="0" fontId="0" fillId="0" borderId="31" xfId="0" applyBorder="1" applyAlignment="1">
      <alignment vertical="top"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 wrapText="1"/>
    </xf>
    <xf numFmtId="0" fontId="0" fillId="0" borderId="34" xfId="0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right"/>
    </xf>
    <xf numFmtId="0" fontId="2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3" fontId="2" fillId="0" borderId="10" xfId="49" applyFont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0" fillId="0" borderId="4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43" fontId="0" fillId="0" borderId="10" xfId="49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43" fontId="0" fillId="0" borderId="10" xfId="49" applyFont="1" applyBorder="1" applyAlignment="1">
      <alignment horizontal="left" wrapText="1"/>
    </xf>
    <xf numFmtId="0" fontId="0" fillId="0" borderId="10" xfId="0" applyFill="1" applyBorder="1" applyAlignment="1">
      <alignment vertical="top"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2" fillId="0" borderId="18" xfId="0" applyFont="1" applyFill="1" applyBorder="1" applyAlignment="1">
      <alignment/>
    </xf>
    <xf numFmtId="43" fontId="2" fillId="0" borderId="10" xfId="49" applyFont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/>
    </xf>
    <xf numFmtId="43" fontId="0" fillId="0" borderId="10" xfId="49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40" xfId="0" applyFont="1" applyFill="1" applyBorder="1" applyAlignment="1">
      <alignment wrapText="1"/>
    </xf>
    <xf numFmtId="43" fontId="0" fillId="0" borderId="10" xfId="49" applyFont="1" applyFill="1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7.57421875" style="0" customWidth="1"/>
    <col min="3" max="3" width="10.57421875" style="0" customWidth="1"/>
    <col min="4" max="4" width="6.8515625" style="0" customWidth="1"/>
    <col min="5" max="5" width="8.140625" style="0" customWidth="1"/>
    <col min="6" max="6" width="13.7109375" style="0" customWidth="1"/>
    <col min="7" max="7" width="9.7109375" style="0" customWidth="1"/>
    <col min="8" max="8" width="11.140625" style="0" customWidth="1"/>
    <col min="9" max="9" width="9.421875" style="0" customWidth="1"/>
    <col min="10" max="10" width="9.57421875" style="0" customWidth="1"/>
  </cols>
  <sheetData>
    <row r="1" spans="9:10" ht="12.75">
      <c r="I1" s="7" t="s">
        <v>48</v>
      </c>
      <c r="J1" s="7"/>
    </row>
    <row r="2" spans="1:10" ht="15.75">
      <c r="A2" s="158" t="s">
        <v>49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45" customHeight="1">
      <c r="A3" s="59" t="s">
        <v>50</v>
      </c>
      <c r="B3" s="59" t="s">
        <v>51</v>
      </c>
      <c r="C3" s="59" t="s">
        <v>21</v>
      </c>
      <c r="D3" s="159" t="s">
        <v>52</v>
      </c>
      <c r="E3" s="160"/>
      <c r="F3" s="59" t="s">
        <v>53</v>
      </c>
      <c r="G3" s="60" t="s">
        <v>54</v>
      </c>
      <c r="H3" s="60" t="s">
        <v>55</v>
      </c>
      <c r="I3" s="60" t="s">
        <v>5</v>
      </c>
      <c r="J3" s="59" t="s">
        <v>27</v>
      </c>
    </row>
    <row r="4" spans="1:10" ht="25.5">
      <c r="A4" s="61"/>
      <c r="B4" s="62"/>
      <c r="C4" s="62"/>
      <c r="D4" s="63" t="s">
        <v>56</v>
      </c>
      <c r="E4" s="63" t="s">
        <v>57</v>
      </c>
      <c r="F4" s="64"/>
      <c r="G4" s="64"/>
      <c r="H4" s="64"/>
      <c r="I4" s="64"/>
      <c r="J4" s="65"/>
    </row>
    <row r="5" spans="1:10" ht="25.5">
      <c r="A5" s="66">
        <v>1</v>
      </c>
      <c r="B5" s="67" t="s">
        <v>58</v>
      </c>
      <c r="C5" s="68">
        <v>187500</v>
      </c>
      <c r="D5" s="69"/>
      <c r="E5" s="69">
        <v>187500</v>
      </c>
      <c r="F5" s="69"/>
      <c r="G5" s="69"/>
      <c r="H5" s="69"/>
      <c r="I5" s="70"/>
      <c r="J5" s="71">
        <f>C5+F5+H5+I5</f>
        <v>187500</v>
      </c>
    </row>
    <row r="6" spans="1:10" ht="12.75">
      <c r="A6" s="72">
        <v>2</v>
      </c>
      <c r="B6" s="73" t="s">
        <v>59</v>
      </c>
      <c r="C6" s="70"/>
      <c r="D6" s="74"/>
      <c r="E6" s="74"/>
      <c r="F6" s="74">
        <v>26826</v>
      </c>
      <c r="G6" s="74"/>
      <c r="H6" s="74"/>
      <c r="I6" s="70"/>
      <c r="J6" s="71">
        <f>C6+F6+H6+I6</f>
        <v>26826</v>
      </c>
    </row>
    <row r="7" spans="1:10" ht="38.25">
      <c r="A7" s="75">
        <v>3</v>
      </c>
      <c r="B7" s="76" t="s">
        <v>60</v>
      </c>
      <c r="C7" s="70"/>
      <c r="D7" s="74"/>
      <c r="E7" s="74"/>
      <c r="F7" s="74">
        <v>7800</v>
      </c>
      <c r="G7" s="74"/>
      <c r="H7" s="74"/>
      <c r="I7" s="70"/>
      <c r="J7" s="71">
        <f aca="true" t="shared" si="0" ref="J7:J32">C7+F7+H7+I7</f>
        <v>7800</v>
      </c>
    </row>
    <row r="8" spans="1:10" ht="25.5">
      <c r="A8" s="66">
        <v>4</v>
      </c>
      <c r="B8" s="76" t="s">
        <v>61</v>
      </c>
      <c r="C8" s="70"/>
      <c r="D8" s="74"/>
      <c r="E8" s="74"/>
      <c r="F8" s="74">
        <v>7553</v>
      </c>
      <c r="G8" s="74"/>
      <c r="H8" s="74"/>
      <c r="I8" s="70"/>
      <c r="J8" s="71">
        <f t="shared" si="0"/>
        <v>7553</v>
      </c>
    </row>
    <row r="9" spans="1:10" ht="25.5">
      <c r="A9" s="75">
        <v>5</v>
      </c>
      <c r="B9" s="77" t="s">
        <v>62</v>
      </c>
      <c r="C9" s="74"/>
      <c r="D9" s="74"/>
      <c r="E9" s="74"/>
      <c r="F9" s="74">
        <v>1500</v>
      </c>
      <c r="G9" s="74"/>
      <c r="H9" s="74"/>
      <c r="I9" s="70"/>
      <c r="J9" s="71">
        <f t="shared" si="0"/>
        <v>1500</v>
      </c>
    </row>
    <row r="10" spans="1:10" ht="12.75">
      <c r="A10" s="75">
        <v>6</v>
      </c>
      <c r="B10" s="78" t="s">
        <v>63</v>
      </c>
      <c r="C10" s="74"/>
      <c r="D10" s="74"/>
      <c r="E10" s="74"/>
      <c r="F10" s="74"/>
      <c r="G10" s="74"/>
      <c r="H10" s="74"/>
      <c r="I10" s="70">
        <v>27054</v>
      </c>
      <c r="J10" s="71">
        <f t="shared" si="0"/>
        <v>27054</v>
      </c>
    </row>
    <row r="11" spans="1:10" ht="12.75">
      <c r="A11" s="66">
        <v>7</v>
      </c>
      <c r="B11" s="78" t="s">
        <v>64</v>
      </c>
      <c r="C11" s="74"/>
      <c r="D11" s="74"/>
      <c r="E11" s="74"/>
      <c r="F11" s="74"/>
      <c r="G11" s="74"/>
      <c r="H11" s="74"/>
      <c r="I11" s="70">
        <v>12600</v>
      </c>
      <c r="J11" s="71">
        <f t="shared" si="0"/>
        <v>12600</v>
      </c>
    </row>
    <row r="12" spans="1:10" ht="63" customHeight="1">
      <c r="A12" s="79">
        <v>8</v>
      </c>
      <c r="B12" s="80" t="s">
        <v>65</v>
      </c>
      <c r="C12" s="74"/>
      <c r="D12" s="74"/>
      <c r="E12" s="74"/>
      <c r="F12" s="74">
        <v>52496</v>
      </c>
      <c r="G12" s="74"/>
      <c r="H12" s="74"/>
      <c r="I12" s="70"/>
      <c r="J12" s="71">
        <f t="shared" si="0"/>
        <v>52496</v>
      </c>
    </row>
    <row r="13" spans="1:10" ht="25.5">
      <c r="A13" s="79">
        <v>9</v>
      </c>
      <c r="B13" s="80" t="s">
        <v>66</v>
      </c>
      <c r="C13" s="81">
        <v>38156</v>
      </c>
      <c r="D13" s="74"/>
      <c r="E13" s="74">
        <v>38156</v>
      </c>
      <c r="F13" s="74">
        <v>6844</v>
      </c>
      <c r="G13" s="74"/>
      <c r="H13" s="74"/>
      <c r="I13" s="70"/>
      <c r="J13" s="71">
        <f t="shared" si="0"/>
        <v>45000</v>
      </c>
    </row>
    <row r="14" spans="1:10" ht="25.5">
      <c r="A14" s="82">
        <v>10</v>
      </c>
      <c r="B14" s="83" t="s">
        <v>67</v>
      </c>
      <c r="C14" s="74">
        <v>49944</v>
      </c>
      <c r="D14" s="74"/>
      <c r="E14" s="74">
        <v>49944</v>
      </c>
      <c r="F14" s="74"/>
      <c r="G14" s="74"/>
      <c r="H14" s="74"/>
      <c r="I14" s="70"/>
      <c r="J14" s="71">
        <f>C14+F14+H14+I14</f>
        <v>49944</v>
      </c>
    </row>
    <row r="15" spans="1:10" ht="25.5">
      <c r="A15" s="82">
        <v>11</v>
      </c>
      <c r="B15" s="83" t="s">
        <v>68</v>
      </c>
      <c r="C15" s="74">
        <v>3600</v>
      </c>
      <c r="D15" s="74"/>
      <c r="E15" s="74">
        <v>3600</v>
      </c>
      <c r="F15" s="74"/>
      <c r="G15" s="74"/>
      <c r="H15" s="74"/>
      <c r="I15" s="70"/>
      <c r="J15" s="71">
        <f>C15+F15+H15+I15</f>
        <v>3600</v>
      </c>
    </row>
    <row r="16" spans="1:10" ht="12.75">
      <c r="A16" s="79">
        <v>12</v>
      </c>
      <c r="B16" s="84" t="s">
        <v>69</v>
      </c>
      <c r="C16" s="74"/>
      <c r="D16" s="74"/>
      <c r="E16" s="74"/>
      <c r="F16" s="74">
        <v>4000</v>
      </c>
      <c r="G16" s="74"/>
      <c r="H16" s="74"/>
      <c r="I16" s="70"/>
      <c r="J16" s="71">
        <f t="shared" si="0"/>
        <v>4000</v>
      </c>
    </row>
    <row r="17" spans="1:10" ht="12.75">
      <c r="A17" s="82">
        <v>13</v>
      </c>
      <c r="B17" s="84" t="s">
        <v>70</v>
      </c>
      <c r="C17" s="74"/>
      <c r="D17" s="74"/>
      <c r="E17" s="74"/>
      <c r="F17" s="74">
        <v>1500</v>
      </c>
      <c r="G17" s="74"/>
      <c r="H17" s="74"/>
      <c r="I17" s="70"/>
      <c r="J17" s="71">
        <f t="shared" si="0"/>
        <v>1500</v>
      </c>
    </row>
    <row r="18" spans="1:10" ht="12.75">
      <c r="A18" s="82">
        <v>14</v>
      </c>
      <c r="B18" s="74" t="s">
        <v>71</v>
      </c>
      <c r="C18" s="74"/>
      <c r="D18" s="74"/>
      <c r="E18" s="74"/>
      <c r="F18" s="74">
        <v>5514</v>
      </c>
      <c r="G18" s="74"/>
      <c r="H18" s="74"/>
      <c r="I18" s="70"/>
      <c r="J18" s="71">
        <f t="shared" si="0"/>
        <v>5514</v>
      </c>
    </row>
    <row r="19" spans="1:10" ht="12.75">
      <c r="A19" s="79">
        <v>15</v>
      </c>
      <c r="B19" s="85" t="s">
        <v>72</v>
      </c>
      <c r="C19" s="85"/>
      <c r="D19" s="85"/>
      <c r="E19" s="85"/>
      <c r="F19" s="85">
        <v>33997</v>
      </c>
      <c r="G19" s="85"/>
      <c r="H19" s="85"/>
      <c r="I19" s="86"/>
      <c r="J19" s="71">
        <f t="shared" si="0"/>
        <v>33997</v>
      </c>
    </row>
    <row r="20" spans="1:10" ht="25.5">
      <c r="A20" s="82">
        <v>16</v>
      </c>
      <c r="B20" s="87" t="s">
        <v>73</v>
      </c>
      <c r="C20" s="74"/>
      <c r="D20" s="74"/>
      <c r="E20" s="74"/>
      <c r="F20" s="74">
        <v>49849</v>
      </c>
      <c r="G20" s="74"/>
      <c r="H20" s="74"/>
      <c r="I20" s="70"/>
      <c r="J20" s="88">
        <f t="shared" si="0"/>
        <v>49849</v>
      </c>
    </row>
    <row r="21" spans="1:10" ht="45" customHeight="1">
      <c r="A21" s="59" t="s">
        <v>50</v>
      </c>
      <c r="B21" s="59" t="s">
        <v>51</v>
      </c>
      <c r="C21" s="59" t="s">
        <v>21</v>
      </c>
      <c r="D21" s="159" t="s">
        <v>52</v>
      </c>
      <c r="E21" s="160"/>
      <c r="F21" s="59" t="s">
        <v>53</v>
      </c>
      <c r="G21" s="60" t="s">
        <v>54</v>
      </c>
      <c r="H21" s="60" t="s">
        <v>55</v>
      </c>
      <c r="I21" s="60" t="s">
        <v>5</v>
      </c>
      <c r="J21" s="59" t="s">
        <v>27</v>
      </c>
    </row>
    <row r="22" spans="1:10" ht="25.5">
      <c r="A22" s="61"/>
      <c r="B22" s="62"/>
      <c r="C22" s="62"/>
      <c r="D22" s="63" t="s">
        <v>56</v>
      </c>
      <c r="E22" s="63" t="s">
        <v>57</v>
      </c>
      <c r="F22" s="64"/>
      <c r="G22" s="64"/>
      <c r="H22" s="64"/>
      <c r="I22" s="64"/>
      <c r="J22" s="65"/>
    </row>
    <row r="23" spans="1:10" ht="38.25">
      <c r="A23" s="82">
        <v>17</v>
      </c>
      <c r="B23" s="87" t="s">
        <v>74</v>
      </c>
      <c r="C23" s="74"/>
      <c r="D23" s="74"/>
      <c r="E23" s="74"/>
      <c r="F23" s="74">
        <v>1500</v>
      </c>
      <c r="G23" s="74"/>
      <c r="H23" s="74"/>
      <c r="I23" s="70">
        <v>3500</v>
      </c>
      <c r="J23" s="88">
        <f t="shared" si="0"/>
        <v>5000</v>
      </c>
    </row>
    <row r="24" spans="1:10" ht="25.5">
      <c r="A24" s="79">
        <v>18</v>
      </c>
      <c r="B24" s="87" t="s">
        <v>75</v>
      </c>
      <c r="C24" s="74"/>
      <c r="D24" s="74"/>
      <c r="E24" s="74"/>
      <c r="F24" s="74">
        <v>12700</v>
      </c>
      <c r="G24" s="74"/>
      <c r="H24" s="74"/>
      <c r="I24" s="70"/>
      <c r="J24" s="88">
        <f t="shared" si="0"/>
        <v>12700</v>
      </c>
    </row>
    <row r="25" spans="1:10" ht="25.5">
      <c r="A25" s="82">
        <v>19</v>
      </c>
      <c r="B25" s="83" t="s">
        <v>76</v>
      </c>
      <c r="C25" s="85"/>
      <c r="D25" s="85"/>
      <c r="E25" s="85"/>
      <c r="F25" s="85">
        <v>1800</v>
      </c>
      <c r="G25" s="85"/>
      <c r="H25" s="85"/>
      <c r="I25" s="86"/>
      <c r="J25" s="71">
        <f t="shared" si="0"/>
        <v>1800</v>
      </c>
    </row>
    <row r="26" spans="1:10" ht="12.75">
      <c r="A26" s="82">
        <v>20</v>
      </c>
      <c r="B26" s="89" t="s">
        <v>77</v>
      </c>
      <c r="C26" s="85"/>
      <c r="D26" s="85"/>
      <c r="E26" s="85"/>
      <c r="F26" s="85">
        <v>60000</v>
      </c>
      <c r="G26" s="85">
        <v>60000</v>
      </c>
      <c r="H26" s="85"/>
      <c r="I26" s="86"/>
      <c r="J26" s="71">
        <f t="shared" si="0"/>
        <v>60000</v>
      </c>
    </row>
    <row r="27" spans="1:10" ht="25.5">
      <c r="A27" s="79">
        <v>21</v>
      </c>
      <c r="B27" s="89" t="s">
        <v>78</v>
      </c>
      <c r="C27" s="85"/>
      <c r="D27" s="85"/>
      <c r="E27" s="85"/>
      <c r="F27" s="85">
        <v>20000</v>
      </c>
      <c r="G27" s="85">
        <v>20000</v>
      </c>
      <c r="H27" s="85"/>
      <c r="I27" s="86"/>
      <c r="J27" s="71">
        <f t="shared" si="0"/>
        <v>20000</v>
      </c>
    </row>
    <row r="28" spans="1:10" ht="12.75">
      <c r="A28" s="82">
        <v>22</v>
      </c>
      <c r="B28" s="89" t="s">
        <v>79</v>
      </c>
      <c r="C28" s="85"/>
      <c r="D28" s="85"/>
      <c r="E28" s="85"/>
      <c r="F28" s="85">
        <v>60000</v>
      </c>
      <c r="G28" s="85"/>
      <c r="H28" s="85"/>
      <c r="I28" s="86"/>
      <c r="J28" s="71">
        <f t="shared" si="0"/>
        <v>60000</v>
      </c>
    </row>
    <row r="29" spans="1:10" ht="75.75" customHeight="1">
      <c r="A29" s="82">
        <v>23</v>
      </c>
      <c r="B29" s="90" t="s">
        <v>80</v>
      </c>
      <c r="C29" s="85"/>
      <c r="D29" s="85"/>
      <c r="E29" s="85"/>
      <c r="F29" s="85">
        <v>16800</v>
      </c>
      <c r="G29" s="85"/>
      <c r="H29" s="85"/>
      <c r="I29" s="86"/>
      <c r="J29" s="71">
        <f t="shared" si="0"/>
        <v>16800</v>
      </c>
    </row>
    <row r="30" spans="1:10" ht="25.5">
      <c r="A30" s="79">
        <v>24</v>
      </c>
      <c r="B30" s="89" t="s">
        <v>81</v>
      </c>
      <c r="C30" s="85"/>
      <c r="D30" s="85"/>
      <c r="E30" s="85"/>
      <c r="F30" s="85"/>
      <c r="G30" s="85"/>
      <c r="H30" s="85"/>
      <c r="I30" s="86">
        <v>14000</v>
      </c>
      <c r="J30" s="71">
        <f t="shared" si="0"/>
        <v>14000</v>
      </c>
    </row>
    <row r="31" spans="1:10" ht="25.5">
      <c r="A31" s="82">
        <v>25</v>
      </c>
      <c r="B31" s="89" t="s">
        <v>82</v>
      </c>
      <c r="C31" s="85"/>
      <c r="D31" s="85"/>
      <c r="E31" s="85"/>
      <c r="F31" s="85"/>
      <c r="G31" s="85"/>
      <c r="H31" s="85"/>
      <c r="I31" s="86">
        <v>11200</v>
      </c>
      <c r="J31" s="91">
        <f t="shared" si="0"/>
        <v>11200</v>
      </c>
    </row>
    <row r="32" spans="1:10" ht="12.75">
      <c r="A32" s="82">
        <v>26</v>
      </c>
      <c r="B32" s="89" t="s">
        <v>83</v>
      </c>
      <c r="C32" s="85"/>
      <c r="D32" s="85"/>
      <c r="E32" s="85"/>
      <c r="F32" s="85">
        <v>4000</v>
      </c>
      <c r="G32" s="85"/>
      <c r="H32" s="85"/>
      <c r="I32" s="86"/>
      <c r="J32" s="91">
        <f t="shared" si="0"/>
        <v>4000</v>
      </c>
    </row>
    <row r="33" spans="1:10" ht="12.75">
      <c r="A33" s="79">
        <v>27</v>
      </c>
      <c r="B33" s="89" t="s">
        <v>84</v>
      </c>
      <c r="C33" s="85"/>
      <c r="D33" s="85"/>
      <c r="E33" s="85"/>
      <c r="F33" s="85"/>
      <c r="G33" s="85"/>
      <c r="H33" s="85">
        <v>100782</v>
      </c>
      <c r="I33" s="86"/>
      <c r="J33" s="91">
        <f>SUM(H33:I33)</f>
        <v>100782</v>
      </c>
    </row>
    <row r="34" spans="1:10" ht="25.5">
      <c r="A34" s="82">
        <v>28</v>
      </c>
      <c r="B34" s="89" t="s">
        <v>85</v>
      </c>
      <c r="C34" s="85"/>
      <c r="D34" s="85"/>
      <c r="E34" s="85"/>
      <c r="F34" s="85"/>
      <c r="G34" s="85"/>
      <c r="H34" s="85">
        <v>81473</v>
      </c>
      <c r="I34" s="86"/>
      <c r="J34" s="91">
        <f>SUM(H34:I34)</f>
        <v>81473</v>
      </c>
    </row>
    <row r="35" spans="1:10" ht="12.75">
      <c r="A35" s="82">
        <v>29</v>
      </c>
      <c r="B35" s="89" t="s">
        <v>86</v>
      </c>
      <c r="C35" s="85"/>
      <c r="D35" s="85"/>
      <c r="E35" s="85"/>
      <c r="F35" s="85"/>
      <c r="G35" s="85"/>
      <c r="H35" s="85"/>
      <c r="I35" s="86">
        <v>10650</v>
      </c>
      <c r="J35" s="92">
        <f>SUM(I35)</f>
        <v>10650</v>
      </c>
    </row>
    <row r="36" spans="1:10" ht="12.75">
      <c r="A36" s="79">
        <v>30</v>
      </c>
      <c r="B36" s="89" t="s">
        <v>87</v>
      </c>
      <c r="C36" s="85"/>
      <c r="D36" s="85"/>
      <c r="E36" s="85"/>
      <c r="F36" s="85"/>
      <c r="G36" s="85"/>
      <c r="H36" s="85"/>
      <c r="I36" s="86">
        <v>10200</v>
      </c>
      <c r="J36" s="92">
        <f>SUM(I36)</f>
        <v>10200</v>
      </c>
    </row>
    <row r="37" spans="1:10" ht="12.75">
      <c r="A37" s="82">
        <v>31</v>
      </c>
      <c r="B37" s="89" t="s">
        <v>88</v>
      </c>
      <c r="C37" s="85"/>
      <c r="D37" s="85"/>
      <c r="E37" s="85"/>
      <c r="F37" s="85"/>
      <c r="G37" s="85"/>
      <c r="H37" s="85"/>
      <c r="I37" s="86">
        <f>21000-7900</f>
        <v>13100</v>
      </c>
      <c r="J37" s="92">
        <f>SUM(I37)</f>
        <v>13100</v>
      </c>
    </row>
    <row r="38" spans="1:10" ht="12.75">
      <c r="A38" s="93"/>
      <c r="B38" s="94"/>
      <c r="C38" s="95">
        <f>SUM(C5:C30)</f>
        <v>279200</v>
      </c>
      <c r="D38" s="95"/>
      <c r="E38" s="96">
        <f>SUM(E5:E18)</f>
        <v>279200</v>
      </c>
      <c r="F38" s="95">
        <f>SUM(F6:F32)</f>
        <v>374679</v>
      </c>
      <c r="G38" s="96">
        <f>SUM(G26:G37)</f>
        <v>80000</v>
      </c>
      <c r="H38" s="95">
        <f>SUM(H33:H34)</f>
        <v>182255</v>
      </c>
      <c r="I38" s="95">
        <f>SUM(I4:I37)</f>
        <v>102304</v>
      </c>
      <c r="J38" s="97">
        <f>SUM(J4:J37)</f>
        <v>938438</v>
      </c>
    </row>
    <row r="39" spans="2:10" ht="12.75">
      <c r="B39" s="10"/>
      <c r="C39" s="98"/>
      <c r="D39" s="10"/>
      <c r="E39" s="10"/>
      <c r="F39" s="98"/>
      <c r="G39" s="98"/>
      <c r="H39" s="7" t="s">
        <v>89</v>
      </c>
      <c r="I39" s="7"/>
      <c r="J39" s="98"/>
    </row>
    <row r="40" spans="8:9" ht="12.75">
      <c r="H40" s="7" t="s">
        <v>90</v>
      </c>
      <c r="I40" s="7"/>
    </row>
    <row r="41" spans="1:10" ht="12.75">
      <c r="A41" s="3"/>
      <c r="H41" s="7"/>
      <c r="I41" s="7"/>
      <c r="J41" s="7"/>
    </row>
    <row r="42" spans="1:10" ht="12.75">
      <c r="A42" s="3"/>
      <c r="H42" s="7"/>
      <c r="I42" s="7"/>
      <c r="J42" s="7"/>
    </row>
    <row r="43" spans="1:10" ht="12.75">
      <c r="A43" s="3"/>
      <c r="H43" s="7"/>
      <c r="I43" s="7"/>
      <c r="J43" s="7"/>
    </row>
    <row r="44" spans="1:10" ht="12.75">
      <c r="A44" s="3"/>
      <c r="H44" s="7"/>
      <c r="I44" s="28"/>
      <c r="J44" s="7"/>
    </row>
    <row r="45" spans="1:9" ht="12.75">
      <c r="A45" s="3"/>
      <c r="I45" s="3"/>
    </row>
    <row r="46" spans="1:9" ht="12.75">
      <c r="A46" s="3"/>
      <c r="I46" s="3"/>
    </row>
    <row r="47" spans="1:9" ht="12.75">
      <c r="A47" s="3"/>
      <c r="I47" s="3"/>
    </row>
    <row r="48" spans="1:9" ht="12.75">
      <c r="A48" s="3"/>
      <c r="I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</sheetData>
  <sheetProtection password="89CD" sheet="1" objects="1" scenarios="1"/>
  <mergeCells count="3">
    <mergeCell ref="A2:J2"/>
    <mergeCell ref="D3:E3"/>
    <mergeCell ref="D21:E2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88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6.8515625" style="0" customWidth="1"/>
    <col min="4" max="4" width="6.00390625" style="0" customWidth="1"/>
    <col min="5" max="5" width="7.57421875" style="0" customWidth="1"/>
    <col min="6" max="6" width="6.7109375" style="0" customWidth="1"/>
    <col min="7" max="7" width="6.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8.140625" style="0" customWidth="1"/>
    <col min="12" max="12" width="6.00390625" style="0" customWidth="1"/>
    <col min="13" max="13" width="6.57421875" style="0" customWidth="1"/>
    <col min="14" max="14" width="6.421875" style="0" customWidth="1"/>
    <col min="15" max="15" width="8.421875" style="0" customWidth="1"/>
    <col min="16" max="16" width="7.28125" style="0" customWidth="1"/>
    <col min="17" max="17" width="8.7109375" style="0" customWidth="1"/>
  </cols>
  <sheetData>
    <row r="1" spans="1:17" ht="12.75">
      <c r="A1" s="162" t="s">
        <v>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.75">
      <c r="A3" s="4" t="s">
        <v>6</v>
      </c>
      <c r="B3" s="100" t="s">
        <v>1</v>
      </c>
      <c r="C3" s="161" t="s">
        <v>21</v>
      </c>
      <c r="D3" s="161"/>
      <c r="E3" s="161"/>
      <c r="F3" s="161" t="s">
        <v>4</v>
      </c>
      <c r="G3" s="161"/>
      <c r="H3" s="161"/>
      <c r="I3" s="161"/>
      <c r="J3" s="161"/>
      <c r="K3" s="161"/>
      <c r="L3" s="161" t="s">
        <v>5</v>
      </c>
      <c r="M3" s="161"/>
      <c r="N3" s="161"/>
      <c r="O3" s="161"/>
      <c r="P3" s="161"/>
      <c r="Q3" s="100" t="s">
        <v>27</v>
      </c>
    </row>
    <row r="4" spans="1:17" ht="12.75">
      <c r="A4" s="5" t="s">
        <v>0</v>
      </c>
      <c r="B4" s="101" t="s">
        <v>2</v>
      </c>
      <c r="C4" s="38" t="s">
        <v>34</v>
      </c>
      <c r="D4" s="9" t="s">
        <v>100</v>
      </c>
      <c r="E4" s="9" t="s">
        <v>3</v>
      </c>
      <c r="F4" s="38" t="s">
        <v>34</v>
      </c>
      <c r="G4" s="38" t="s">
        <v>101</v>
      </c>
      <c r="H4" s="38" t="s">
        <v>102</v>
      </c>
      <c r="I4" s="38" t="s">
        <v>103</v>
      </c>
      <c r="J4" s="9" t="s">
        <v>100</v>
      </c>
      <c r="K4" s="38" t="s">
        <v>3</v>
      </c>
      <c r="L4" s="38" t="s">
        <v>34</v>
      </c>
      <c r="M4" s="38" t="s">
        <v>102</v>
      </c>
      <c r="N4" s="38" t="s">
        <v>104</v>
      </c>
      <c r="O4" s="9" t="s">
        <v>100</v>
      </c>
      <c r="P4" s="38" t="s">
        <v>3</v>
      </c>
      <c r="Q4" s="101" t="s">
        <v>28</v>
      </c>
    </row>
    <row r="5" spans="1:17" ht="12.75">
      <c r="A5" s="1"/>
      <c r="B5" s="37" t="s">
        <v>8</v>
      </c>
      <c r="C5" s="38"/>
      <c r="D5" s="1"/>
      <c r="E5" s="1"/>
      <c r="F5" s="1"/>
      <c r="G5" s="2"/>
      <c r="H5" s="2"/>
      <c r="I5" s="2"/>
      <c r="J5" s="2"/>
      <c r="K5" s="2"/>
      <c r="L5" s="2"/>
      <c r="M5" s="1"/>
      <c r="N5" s="1"/>
      <c r="O5" s="1"/>
      <c r="P5" s="2"/>
      <c r="Q5" s="2"/>
    </row>
    <row r="6" spans="1:17" ht="12.75">
      <c r="A6" s="1"/>
      <c r="B6" s="9" t="s">
        <v>9</v>
      </c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5.5">
      <c r="A7" s="36">
        <v>1</v>
      </c>
      <c r="B7" s="39" t="s">
        <v>67</v>
      </c>
      <c r="C7" s="1"/>
      <c r="D7" s="1">
        <v>49944</v>
      </c>
      <c r="E7" s="9">
        <f>SUM(D7)</f>
        <v>49944</v>
      </c>
      <c r="F7" s="1"/>
      <c r="G7" s="1"/>
      <c r="H7" s="1"/>
      <c r="I7" s="1"/>
      <c r="J7" s="1"/>
      <c r="K7" s="9"/>
      <c r="L7" s="1"/>
      <c r="M7" s="1"/>
      <c r="N7" s="1"/>
      <c r="O7" s="1"/>
      <c r="P7" s="1"/>
      <c r="Q7" s="9">
        <f>E7+K7+P7</f>
        <v>49944</v>
      </c>
    </row>
    <row r="8" spans="1:17" ht="25.5">
      <c r="A8" s="36">
        <v>2</v>
      </c>
      <c r="B8" s="39" t="s">
        <v>68</v>
      </c>
      <c r="C8" s="1"/>
      <c r="D8" s="1">
        <v>3600</v>
      </c>
      <c r="E8" s="9">
        <f>SUM(D8)</f>
        <v>3600</v>
      </c>
      <c r="F8" s="1"/>
      <c r="G8" s="1"/>
      <c r="H8" s="1"/>
      <c r="I8" s="1"/>
      <c r="J8" s="1"/>
      <c r="K8" s="9"/>
      <c r="L8" s="1"/>
      <c r="M8" s="1"/>
      <c r="N8" s="1"/>
      <c r="O8" s="1"/>
      <c r="P8" s="1"/>
      <c r="Q8" s="9">
        <f>E8+K8+P8</f>
        <v>3600</v>
      </c>
    </row>
    <row r="9" spans="1:17" ht="12.75">
      <c r="A9" s="1">
        <v>3</v>
      </c>
      <c r="B9" s="25" t="s">
        <v>69</v>
      </c>
      <c r="C9" s="1"/>
      <c r="D9" s="1"/>
      <c r="E9" s="1"/>
      <c r="F9" s="1"/>
      <c r="G9" s="1"/>
      <c r="H9" s="1">
        <v>4000</v>
      </c>
      <c r="I9" s="1"/>
      <c r="J9" s="1"/>
      <c r="K9" s="9">
        <f>F9+G9+H9+I9+J9</f>
        <v>4000</v>
      </c>
      <c r="L9" s="1"/>
      <c r="M9" s="1"/>
      <c r="N9" s="1"/>
      <c r="O9" s="1"/>
      <c r="P9" s="1"/>
      <c r="Q9" s="9">
        <f>K9</f>
        <v>4000</v>
      </c>
    </row>
    <row r="10" spans="1:17" ht="12.75">
      <c r="A10" s="1">
        <v>4</v>
      </c>
      <c r="B10" s="25" t="s">
        <v>70</v>
      </c>
      <c r="C10" s="1"/>
      <c r="D10" s="1"/>
      <c r="E10" s="1"/>
      <c r="F10" s="1"/>
      <c r="G10" s="1">
        <v>1500</v>
      </c>
      <c r="H10" s="1"/>
      <c r="I10" s="1"/>
      <c r="J10" s="1"/>
      <c r="K10" s="9">
        <f>F10+G10+H10+I10+J10</f>
        <v>1500</v>
      </c>
      <c r="L10" s="1"/>
      <c r="M10" s="1"/>
      <c r="N10" s="1"/>
      <c r="O10" s="1"/>
      <c r="P10" s="1"/>
      <c r="Q10" s="9">
        <f>K10</f>
        <v>1500</v>
      </c>
    </row>
    <row r="11" spans="1:17" ht="12.75">
      <c r="A11" s="1">
        <v>5</v>
      </c>
      <c r="B11" s="1" t="s">
        <v>71</v>
      </c>
      <c r="C11" s="1"/>
      <c r="D11" s="1"/>
      <c r="E11" s="1"/>
      <c r="F11" s="1"/>
      <c r="G11" s="1"/>
      <c r="H11" s="1">
        <v>5514</v>
      </c>
      <c r="I11" s="1"/>
      <c r="J11" s="1"/>
      <c r="K11" s="9">
        <f>F11+G11+H11+I11+J11</f>
        <v>5514</v>
      </c>
      <c r="L11" s="1"/>
      <c r="M11" s="1"/>
      <c r="N11" s="1"/>
      <c r="O11" s="1"/>
      <c r="P11" s="1"/>
      <c r="Q11" s="9">
        <f>K11</f>
        <v>5514</v>
      </c>
    </row>
    <row r="12" spans="1:17" ht="25.5">
      <c r="A12" s="36">
        <v>6</v>
      </c>
      <c r="B12" s="30" t="s">
        <v>81</v>
      </c>
      <c r="C12" s="1"/>
      <c r="D12" s="1"/>
      <c r="E12" s="1"/>
      <c r="F12" s="1"/>
      <c r="G12" s="1"/>
      <c r="H12" s="1"/>
      <c r="I12" s="1"/>
      <c r="J12" s="1"/>
      <c r="K12" s="9"/>
      <c r="L12" s="1"/>
      <c r="M12" s="1">
        <v>14000</v>
      </c>
      <c r="N12" s="1"/>
      <c r="O12" s="1"/>
      <c r="P12" s="9">
        <f>SUM(L12:M12)</f>
        <v>14000</v>
      </c>
      <c r="Q12" s="9">
        <f>SUM(P12)</f>
        <v>14000</v>
      </c>
    </row>
    <row r="13" spans="1:17" ht="25.5">
      <c r="A13" s="36">
        <v>7</v>
      </c>
      <c r="B13" s="30" t="s">
        <v>82</v>
      </c>
      <c r="C13" s="1"/>
      <c r="D13" s="1"/>
      <c r="E13" s="1"/>
      <c r="F13" s="1"/>
      <c r="G13" s="1"/>
      <c r="H13" s="1"/>
      <c r="I13" s="1"/>
      <c r="J13" s="1"/>
      <c r="K13" s="9"/>
      <c r="L13" s="1"/>
      <c r="M13" s="1">
        <v>11200</v>
      </c>
      <c r="N13" s="1"/>
      <c r="O13" s="1"/>
      <c r="P13" s="9">
        <f>SUM(L13:M13)</f>
        <v>11200</v>
      </c>
      <c r="Q13" s="9">
        <f>SUM(P13)</f>
        <v>11200</v>
      </c>
    </row>
    <row r="14" spans="1:17" ht="12.75">
      <c r="A14" s="1">
        <v>8</v>
      </c>
      <c r="B14" s="30" t="s">
        <v>88</v>
      </c>
      <c r="C14" s="1"/>
      <c r="D14" s="1"/>
      <c r="E14" s="1"/>
      <c r="F14" s="1"/>
      <c r="G14" s="1"/>
      <c r="H14" s="1"/>
      <c r="I14" s="1"/>
      <c r="J14" s="1"/>
      <c r="K14" s="9"/>
      <c r="L14" s="1">
        <v>13100</v>
      </c>
      <c r="M14" s="1"/>
      <c r="N14" s="1"/>
      <c r="O14" s="1"/>
      <c r="P14" s="9">
        <f>SUM(L14:M14)</f>
        <v>13100</v>
      </c>
      <c r="Q14" s="9">
        <f>SUM(P14)</f>
        <v>13100</v>
      </c>
    </row>
    <row r="15" spans="1:17" ht="12.75">
      <c r="A15" s="1"/>
      <c r="B15" s="12" t="s">
        <v>20</v>
      </c>
      <c r="C15" s="9"/>
      <c r="D15" s="9">
        <f>SUM(D7:D14)</f>
        <v>53544</v>
      </c>
      <c r="E15" s="9">
        <f>SUM(D15)</f>
        <v>53544</v>
      </c>
      <c r="F15" s="9"/>
      <c r="G15" s="9">
        <f>SUM(G8:G13)</f>
        <v>1500</v>
      </c>
      <c r="H15" s="9">
        <f>SUM(H9:H14)</f>
        <v>9514</v>
      </c>
      <c r="I15" s="9"/>
      <c r="J15" s="9"/>
      <c r="K15" s="9">
        <f>F15+G15+H15</f>
        <v>11014</v>
      </c>
      <c r="L15" s="9">
        <f>SUM(L10:L14)</f>
        <v>13100</v>
      </c>
      <c r="M15" s="9">
        <f>SUM(M12:M14)</f>
        <v>25200</v>
      </c>
      <c r="N15" s="9"/>
      <c r="O15" s="9"/>
      <c r="P15" s="9">
        <f>SUM(L15:M15)</f>
        <v>38300</v>
      </c>
      <c r="Q15" s="9">
        <f>E15+K15+P15</f>
        <v>102858</v>
      </c>
    </row>
    <row r="16" spans="1:17" s="3" customFormat="1" ht="12.75">
      <c r="A16" s="1"/>
      <c r="B16" s="15" t="s">
        <v>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1"/>
      <c r="B17" s="15" t="s">
        <v>107</v>
      </c>
      <c r="C17" s="9"/>
      <c r="D17" s="9"/>
      <c r="E17" s="9"/>
      <c r="F17" s="25"/>
      <c r="G17" s="25"/>
      <c r="H17" s="25"/>
      <c r="I17" s="25"/>
      <c r="J17" s="9"/>
      <c r="K17" s="9"/>
      <c r="L17" s="9"/>
      <c r="M17" s="9"/>
      <c r="N17" s="9"/>
      <c r="O17" s="9"/>
      <c r="P17" s="9"/>
      <c r="Q17" s="1"/>
    </row>
    <row r="18" spans="1:17" ht="12.75">
      <c r="A18" s="4">
        <v>1</v>
      </c>
      <c r="B18" s="22" t="s">
        <v>106</v>
      </c>
      <c r="C18" s="16"/>
      <c r="D18" s="11"/>
      <c r="E18" s="11"/>
      <c r="F18" s="16"/>
      <c r="G18" s="16"/>
      <c r="H18" s="16"/>
      <c r="I18" s="16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5"/>
      <c r="B19" s="44" t="s">
        <v>26</v>
      </c>
      <c r="C19" s="21"/>
      <c r="D19" s="20"/>
      <c r="E19" s="20"/>
      <c r="F19" s="21">
        <v>81473</v>
      </c>
      <c r="G19" s="21"/>
      <c r="H19" s="21"/>
      <c r="I19" s="21"/>
      <c r="J19" s="20"/>
      <c r="K19" s="20">
        <f>SUM(F19:J19)</f>
        <v>81473</v>
      </c>
      <c r="L19" s="20"/>
      <c r="M19" s="20"/>
      <c r="N19" s="20"/>
      <c r="O19" s="20"/>
      <c r="P19" s="20"/>
      <c r="Q19" s="20">
        <f>K19</f>
        <v>81473</v>
      </c>
    </row>
    <row r="20" spans="1:17" ht="24" customHeight="1">
      <c r="A20" s="36">
        <v>2</v>
      </c>
      <c r="B20" s="30" t="s">
        <v>84</v>
      </c>
      <c r="C20" s="25"/>
      <c r="D20" s="9"/>
      <c r="E20" s="9"/>
      <c r="F20" s="25">
        <v>100782</v>
      </c>
      <c r="G20" s="25"/>
      <c r="H20" s="25"/>
      <c r="I20" s="25"/>
      <c r="J20" s="9"/>
      <c r="K20" s="9">
        <f>SUM(F20:J20)</f>
        <v>100782</v>
      </c>
      <c r="L20" s="9"/>
      <c r="M20" s="9"/>
      <c r="N20" s="9"/>
      <c r="O20" s="9"/>
      <c r="P20" s="9"/>
      <c r="Q20" s="9">
        <f>K20</f>
        <v>100782</v>
      </c>
    </row>
    <row r="21" spans="1:17" ht="12.75">
      <c r="A21" s="1"/>
      <c r="B21" s="12" t="s">
        <v>19</v>
      </c>
      <c r="C21" s="25"/>
      <c r="D21" s="9"/>
      <c r="E21" s="9"/>
      <c r="F21" s="9">
        <f>SUM(F18:F20)</f>
        <v>182255</v>
      </c>
      <c r="G21" s="25"/>
      <c r="H21" s="25"/>
      <c r="I21" s="25"/>
      <c r="J21" s="9"/>
      <c r="K21" s="9">
        <f>SUM(K19:K20)</f>
        <v>182255</v>
      </c>
      <c r="L21" s="9"/>
      <c r="M21" s="9"/>
      <c r="N21" s="9"/>
      <c r="O21" s="9"/>
      <c r="P21" s="9"/>
      <c r="Q21" s="9">
        <f>F21+J21</f>
        <v>182255</v>
      </c>
    </row>
    <row r="22" spans="1:17" ht="12.75">
      <c r="A22" s="1"/>
      <c r="B22" s="12" t="s">
        <v>12</v>
      </c>
      <c r="C22" s="9"/>
      <c r="D22" s="9"/>
      <c r="E22" s="9"/>
      <c r="F22" s="9">
        <f>F21</f>
        <v>182255</v>
      </c>
      <c r="G22" s="9"/>
      <c r="H22" s="9"/>
      <c r="I22" s="9"/>
      <c r="J22" s="9"/>
      <c r="K22" s="9">
        <f>K21</f>
        <v>182255</v>
      </c>
      <c r="L22" s="9"/>
      <c r="M22" s="9"/>
      <c r="N22" s="9"/>
      <c r="O22" s="9"/>
      <c r="P22" s="9"/>
      <c r="Q22" s="9">
        <f>K22</f>
        <v>182255</v>
      </c>
    </row>
    <row r="23" spans="1:17" s="3" customFormat="1" ht="12.75" customHeight="1">
      <c r="A23" s="1"/>
      <c r="B23" s="9" t="s">
        <v>10</v>
      </c>
      <c r="C23" s="9"/>
      <c r="D23" s="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 customHeight="1">
      <c r="A24" s="1"/>
      <c r="B24" s="9" t="s">
        <v>11</v>
      </c>
      <c r="C24" s="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26.25" customHeight="1">
      <c r="A25" s="36">
        <v>1</v>
      </c>
      <c r="B25" s="30" t="s">
        <v>75</v>
      </c>
      <c r="C25" s="9"/>
      <c r="D25" s="9"/>
      <c r="E25" s="9"/>
      <c r="F25" s="9"/>
      <c r="G25" s="9"/>
      <c r="H25" s="9"/>
      <c r="I25" s="9"/>
      <c r="J25" s="25">
        <v>12700</v>
      </c>
      <c r="K25" s="9">
        <f>J25</f>
        <v>12700</v>
      </c>
      <c r="L25" s="9"/>
      <c r="M25" s="9"/>
      <c r="N25" s="9"/>
      <c r="O25" s="9"/>
      <c r="P25" s="9"/>
      <c r="Q25" s="9">
        <f>K25</f>
        <v>12700</v>
      </c>
    </row>
    <row r="26" spans="1:17" ht="27" customHeight="1">
      <c r="A26" s="36">
        <v>2</v>
      </c>
      <c r="B26" s="39" t="s">
        <v>76</v>
      </c>
      <c r="C26" s="1"/>
      <c r="D26" s="1"/>
      <c r="E26" s="9"/>
      <c r="F26" s="1"/>
      <c r="G26" s="1"/>
      <c r="H26" s="1"/>
      <c r="I26" s="1"/>
      <c r="J26" s="1">
        <v>1800</v>
      </c>
      <c r="K26" s="9">
        <f>SUM(F26:J26)</f>
        <v>1800</v>
      </c>
      <c r="L26" s="1"/>
      <c r="M26" s="1"/>
      <c r="N26" s="1"/>
      <c r="O26" s="1"/>
      <c r="P26" s="1"/>
      <c r="Q26" s="9">
        <f>E26+K26+P26</f>
        <v>1800</v>
      </c>
    </row>
    <row r="27" spans="1:17" ht="13.5" customHeight="1">
      <c r="A27" s="33">
        <v>3</v>
      </c>
      <c r="B27" s="30" t="s">
        <v>77</v>
      </c>
      <c r="C27" s="1"/>
      <c r="D27" s="1"/>
      <c r="E27" s="9"/>
      <c r="F27" s="1">
        <v>60000</v>
      </c>
      <c r="G27" s="1"/>
      <c r="H27" s="1"/>
      <c r="I27" s="1"/>
      <c r="J27" s="1"/>
      <c r="K27" s="9">
        <f>F27</f>
        <v>60000</v>
      </c>
      <c r="L27" s="1"/>
      <c r="M27" s="1"/>
      <c r="N27" s="1"/>
      <c r="O27" s="1"/>
      <c r="P27" s="1"/>
      <c r="Q27" s="9">
        <f>K27</f>
        <v>60000</v>
      </c>
    </row>
    <row r="28" spans="1:17" s="35" customFormat="1" ht="12.75" customHeight="1">
      <c r="A28" s="33"/>
      <c r="B28" s="12" t="s">
        <v>19</v>
      </c>
      <c r="C28" s="33"/>
      <c r="D28" s="33"/>
      <c r="E28" s="34"/>
      <c r="F28" s="34">
        <f>SUM(F27)</f>
        <v>60000</v>
      </c>
      <c r="G28" s="34"/>
      <c r="H28" s="34"/>
      <c r="I28" s="34"/>
      <c r="J28" s="34">
        <f>SUM(J25:J27)</f>
        <v>14500</v>
      </c>
      <c r="K28" s="34">
        <f>SUM(K25:K27)</f>
        <v>74500</v>
      </c>
      <c r="L28" s="33"/>
      <c r="M28" s="33"/>
      <c r="N28" s="33"/>
      <c r="O28" s="33"/>
      <c r="P28" s="33"/>
      <c r="Q28" s="34">
        <f>Q25+Q26+Q27</f>
        <v>74500</v>
      </c>
    </row>
    <row r="29" spans="1:17" ht="12.75" customHeight="1">
      <c r="A29" s="1"/>
      <c r="B29" s="12" t="s">
        <v>12</v>
      </c>
      <c r="C29" s="9"/>
      <c r="D29" s="9"/>
      <c r="E29" s="9"/>
      <c r="F29" s="9">
        <f>F28</f>
        <v>60000</v>
      </c>
      <c r="G29" s="9"/>
      <c r="H29" s="9"/>
      <c r="I29" s="9"/>
      <c r="J29" s="9">
        <f>J28</f>
        <v>14500</v>
      </c>
      <c r="K29" s="9">
        <f>K28</f>
        <v>74500</v>
      </c>
      <c r="L29" s="9"/>
      <c r="M29" s="9"/>
      <c r="N29" s="9"/>
      <c r="O29" s="9"/>
      <c r="P29" s="9"/>
      <c r="Q29" s="9">
        <f>Q28</f>
        <v>74500</v>
      </c>
    </row>
    <row r="30" spans="1:17" ht="12.75" customHeight="1">
      <c r="A30" s="4" t="s">
        <v>6</v>
      </c>
      <c r="B30" s="100" t="s">
        <v>1</v>
      </c>
      <c r="C30" s="161" t="s">
        <v>21</v>
      </c>
      <c r="D30" s="161"/>
      <c r="E30" s="161"/>
      <c r="F30" s="161" t="s">
        <v>4</v>
      </c>
      <c r="G30" s="161"/>
      <c r="H30" s="161"/>
      <c r="I30" s="161"/>
      <c r="J30" s="161"/>
      <c r="K30" s="161"/>
      <c r="L30" s="161" t="s">
        <v>5</v>
      </c>
      <c r="M30" s="161"/>
      <c r="N30" s="161"/>
      <c r="O30" s="161"/>
      <c r="P30" s="161"/>
      <c r="Q30" s="100" t="s">
        <v>27</v>
      </c>
    </row>
    <row r="31" spans="1:17" ht="12.75" customHeight="1">
      <c r="A31" s="5" t="s">
        <v>0</v>
      </c>
      <c r="B31" s="101" t="s">
        <v>2</v>
      </c>
      <c r="C31" s="38" t="s">
        <v>34</v>
      </c>
      <c r="D31" s="9" t="s">
        <v>100</v>
      </c>
      <c r="E31" s="9" t="s">
        <v>3</v>
      </c>
      <c r="F31" s="38" t="s">
        <v>34</v>
      </c>
      <c r="G31" s="38" t="s">
        <v>101</v>
      </c>
      <c r="H31" s="38" t="s">
        <v>102</v>
      </c>
      <c r="I31" s="38" t="s">
        <v>103</v>
      </c>
      <c r="J31" s="9" t="s">
        <v>100</v>
      </c>
      <c r="K31" s="38" t="s">
        <v>3</v>
      </c>
      <c r="L31" s="38" t="s">
        <v>34</v>
      </c>
      <c r="M31" s="38" t="s">
        <v>102</v>
      </c>
      <c r="N31" s="38" t="s">
        <v>104</v>
      </c>
      <c r="O31" s="9" t="s">
        <v>100</v>
      </c>
      <c r="P31" s="38" t="s">
        <v>3</v>
      </c>
      <c r="Q31" s="101" t="s">
        <v>28</v>
      </c>
    </row>
    <row r="32" spans="1:17" s="3" customFormat="1" ht="26.25" customHeight="1">
      <c r="A32" s="1"/>
      <c r="B32" s="31" t="s">
        <v>98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4.75" customHeight="1">
      <c r="A33" s="1"/>
      <c r="B33" s="103" t="s">
        <v>99</v>
      </c>
      <c r="C33" s="1"/>
      <c r="D33" s="1"/>
      <c r="E33" s="1"/>
      <c r="F33" s="9"/>
      <c r="G33" s="1"/>
      <c r="H33" s="1"/>
      <c r="I33" s="1"/>
      <c r="J33" s="1"/>
      <c r="K33" s="9"/>
      <c r="L33" s="9"/>
      <c r="M33" s="9"/>
      <c r="N33" s="9"/>
      <c r="O33" s="9"/>
      <c r="P33" s="9"/>
      <c r="Q33" s="9"/>
    </row>
    <row r="34" spans="1:17" ht="26.25" customHeight="1">
      <c r="A34" s="36">
        <v>1</v>
      </c>
      <c r="B34" s="99" t="s">
        <v>66</v>
      </c>
      <c r="C34" s="9"/>
      <c r="D34" s="25">
        <v>38156</v>
      </c>
      <c r="E34" s="9">
        <f>D34</f>
        <v>38156</v>
      </c>
      <c r="F34" s="9"/>
      <c r="G34" s="9"/>
      <c r="H34" s="9"/>
      <c r="I34" s="9"/>
      <c r="J34" s="25">
        <v>6844</v>
      </c>
      <c r="K34" s="20">
        <f>F34+G34+J34</f>
        <v>6844</v>
      </c>
      <c r="L34" s="20"/>
      <c r="M34" s="20"/>
      <c r="N34" s="20"/>
      <c r="O34" s="20"/>
      <c r="P34" s="20"/>
      <c r="Q34" s="20">
        <f>E34+K34+P34</f>
        <v>45000</v>
      </c>
    </row>
    <row r="35" spans="1:17" ht="37.5" customHeight="1">
      <c r="A35" s="36">
        <v>2</v>
      </c>
      <c r="B35" s="39" t="s">
        <v>60</v>
      </c>
      <c r="C35" s="9"/>
      <c r="D35" s="9"/>
      <c r="E35" s="9"/>
      <c r="F35" s="9"/>
      <c r="G35" s="9"/>
      <c r="H35" s="25">
        <v>7800</v>
      </c>
      <c r="I35" s="9"/>
      <c r="J35" s="9"/>
      <c r="K35" s="20">
        <f>H35</f>
        <v>7800</v>
      </c>
      <c r="L35" s="20"/>
      <c r="M35" s="20"/>
      <c r="N35" s="20"/>
      <c r="O35" s="20"/>
      <c r="P35" s="20"/>
      <c r="Q35" s="20">
        <f>E35+K35+P35</f>
        <v>7800</v>
      </c>
    </row>
    <row r="36" spans="1:17" ht="36.75" customHeight="1">
      <c r="A36" s="45">
        <v>3</v>
      </c>
      <c r="B36" s="30" t="s">
        <v>73</v>
      </c>
      <c r="C36" s="9"/>
      <c r="D36" s="9"/>
      <c r="E36" s="9"/>
      <c r="F36" s="9"/>
      <c r="G36" s="9"/>
      <c r="H36" s="25">
        <v>49849</v>
      </c>
      <c r="I36" s="9"/>
      <c r="J36" s="9"/>
      <c r="K36" s="20">
        <f>G36+H36</f>
        <v>49849</v>
      </c>
      <c r="L36" s="20"/>
      <c r="M36" s="20"/>
      <c r="N36" s="20"/>
      <c r="O36" s="20"/>
      <c r="P36" s="20"/>
      <c r="Q36" s="20">
        <f>E36+K36+P36</f>
        <v>49849</v>
      </c>
    </row>
    <row r="37" spans="1:17" ht="25.5" customHeight="1">
      <c r="A37" s="36">
        <v>4</v>
      </c>
      <c r="B37" s="105" t="s">
        <v>78</v>
      </c>
      <c r="C37" s="9"/>
      <c r="D37" s="9"/>
      <c r="E37" s="9"/>
      <c r="F37" s="25">
        <v>20000</v>
      </c>
      <c r="G37" s="9"/>
      <c r="H37" s="9"/>
      <c r="I37" s="9"/>
      <c r="J37" s="9"/>
      <c r="K37" s="20">
        <f>F37</f>
        <v>20000</v>
      </c>
      <c r="L37" s="20"/>
      <c r="M37" s="20"/>
      <c r="N37" s="20"/>
      <c r="O37" s="20"/>
      <c r="P37" s="20"/>
      <c r="Q37" s="20">
        <f>K37</f>
        <v>20000</v>
      </c>
    </row>
    <row r="38" spans="1:17" ht="12.75" customHeight="1">
      <c r="A38" s="1"/>
      <c r="B38" s="12" t="s">
        <v>19</v>
      </c>
      <c r="C38" s="9"/>
      <c r="D38" s="9">
        <f>D34</f>
        <v>38156</v>
      </c>
      <c r="E38" s="9">
        <f>E34</f>
        <v>38156</v>
      </c>
      <c r="F38" s="9">
        <f>SUM(F34:F37)</f>
        <v>20000</v>
      </c>
      <c r="G38" s="9"/>
      <c r="H38" s="9">
        <f>SUM(H34:H37)</f>
        <v>57649</v>
      </c>
      <c r="I38" s="9"/>
      <c r="J38" s="9">
        <f>SUM(J34:J37)</f>
        <v>6844</v>
      </c>
      <c r="K38" s="9">
        <f>SUM(K34:K37)</f>
        <v>84493</v>
      </c>
      <c r="L38" s="9"/>
      <c r="M38" s="9"/>
      <c r="N38" s="9"/>
      <c r="O38" s="9"/>
      <c r="P38" s="9"/>
      <c r="Q38" s="9">
        <f>E38+K38+P38</f>
        <v>122649</v>
      </c>
    </row>
    <row r="39" spans="1:17" ht="12.75" customHeight="1">
      <c r="A39" s="1"/>
      <c r="B39" s="12" t="s">
        <v>12</v>
      </c>
      <c r="C39" s="9"/>
      <c r="D39" s="9">
        <f>D38</f>
        <v>38156</v>
      </c>
      <c r="E39" s="9">
        <f>E38</f>
        <v>38156</v>
      </c>
      <c r="F39" s="9">
        <f>F38</f>
        <v>20000</v>
      </c>
      <c r="G39" s="9"/>
      <c r="H39" s="9">
        <f>H38</f>
        <v>57649</v>
      </c>
      <c r="I39" s="9"/>
      <c r="J39" s="9">
        <f>J38</f>
        <v>6844</v>
      </c>
      <c r="K39" s="9">
        <f>F39+H39+J39</f>
        <v>84493</v>
      </c>
      <c r="L39" s="9"/>
      <c r="M39" s="9"/>
      <c r="N39" s="9"/>
      <c r="O39" s="9"/>
      <c r="P39" s="9"/>
      <c r="Q39" s="9">
        <f>Q38</f>
        <v>122649</v>
      </c>
    </row>
    <row r="40" spans="1:17" ht="12.75" customHeight="1">
      <c r="A40" s="1"/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3" customFormat="1" ht="38.25" customHeight="1">
      <c r="A41" s="1"/>
      <c r="B41" s="31" t="s">
        <v>110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7" customHeight="1">
      <c r="A42" s="1"/>
      <c r="B42" s="31" t="s">
        <v>18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1">
        <v>1</v>
      </c>
      <c r="B43" s="1" t="s">
        <v>79</v>
      </c>
      <c r="C43" s="1"/>
      <c r="D43" s="1"/>
      <c r="E43" s="9"/>
      <c r="F43" s="1"/>
      <c r="G43" s="1"/>
      <c r="H43" s="1"/>
      <c r="I43" s="1">
        <v>60000</v>
      </c>
      <c r="J43" s="1"/>
      <c r="K43" s="9">
        <f>SUM(F43:J43)</f>
        <v>60000</v>
      </c>
      <c r="L43" s="1"/>
      <c r="M43" s="1"/>
      <c r="N43" s="1"/>
      <c r="O43" s="1"/>
      <c r="P43" s="1"/>
      <c r="Q43" s="9">
        <f>K43</f>
        <v>60000</v>
      </c>
    </row>
    <row r="44" spans="1:18" s="3" customFormat="1" ht="12.75" customHeight="1">
      <c r="A44" s="4"/>
      <c r="B44" s="55" t="s">
        <v>19</v>
      </c>
      <c r="C44" s="4"/>
      <c r="D44" s="4"/>
      <c r="E44" s="11"/>
      <c r="F44" s="11"/>
      <c r="G44" s="11"/>
      <c r="H44" s="11"/>
      <c r="I44" s="11">
        <f>SUM(I43)</f>
        <v>60000</v>
      </c>
      <c r="J44" s="4"/>
      <c r="K44" s="11">
        <f>SUM(K43)</f>
        <v>60000</v>
      </c>
      <c r="L44" s="11"/>
      <c r="M44" s="4"/>
      <c r="N44" s="4"/>
      <c r="O44" s="4"/>
      <c r="P44" s="11"/>
      <c r="Q44" s="9">
        <f>SUM(Q43)</f>
        <v>60000</v>
      </c>
      <c r="R44" s="56"/>
    </row>
    <row r="45" spans="1:18" s="3" customFormat="1" ht="12.75" customHeight="1">
      <c r="A45" s="4"/>
      <c r="B45" s="55"/>
      <c r="C45" s="4"/>
      <c r="D45" s="4"/>
      <c r="E45" s="11"/>
      <c r="F45" s="11"/>
      <c r="G45" s="11"/>
      <c r="H45" s="11"/>
      <c r="I45" s="11"/>
      <c r="J45" s="4"/>
      <c r="K45" s="11"/>
      <c r="L45" s="11"/>
      <c r="M45" s="4"/>
      <c r="N45" s="4"/>
      <c r="O45" s="4"/>
      <c r="P45" s="11"/>
      <c r="Q45" s="9"/>
      <c r="R45" s="56"/>
    </row>
    <row r="46" spans="1:18" s="3" customFormat="1" ht="12.75" customHeight="1">
      <c r="A46" s="1"/>
      <c r="B46" s="11" t="s">
        <v>111</v>
      </c>
      <c r="C46" s="1"/>
      <c r="D46" s="1"/>
      <c r="E46" s="1"/>
      <c r="F46" s="1"/>
      <c r="G46" s="9"/>
      <c r="H46" s="9"/>
      <c r="I46" s="9"/>
      <c r="J46" s="9"/>
      <c r="K46" s="9"/>
      <c r="L46" s="1"/>
      <c r="M46" s="1"/>
      <c r="N46" s="1"/>
      <c r="O46" s="1"/>
      <c r="P46" s="1"/>
      <c r="Q46" s="9"/>
      <c r="R46" s="56"/>
    </row>
    <row r="47" spans="1:85" s="3" customFormat="1" ht="12.75" customHeight="1">
      <c r="A47" s="4">
        <v>1</v>
      </c>
      <c r="B47" s="49" t="s">
        <v>95</v>
      </c>
      <c r="C47" s="4"/>
      <c r="D47" s="4"/>
      <c r="E47" s="4"/>
      <c r="F47" s="4"/>
      <c r="G47" s="11"/>
      <c r="H47" s="11"/>
      <c r="I47" s="11"/>
      <c r="J47" s="11"/>
      <c r="K47" s="11"/>
      <c r="L47" s="4"/>
      <c r="M47" s="4"/>
      <c r="N47" s="4"/>
      <c r="O47" s="4"/>
      <c r="P47" s="4"/>
      <c r="Q47" s="11"/>
      <c r="R47"/>
      <c r="S47"/>
      <c r="T47"/>
      <c r="U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17" ht="26.25" customHeight="1">
      <c r="A48" s="19"/>
      <c r="B48" s="47" t="s">
        <v>94</v>
      </c>
      <c r="C48" s="5"/>
      <c r="D48" s="5"/>
      <c r="E48" s="5"/>
      <c r="F48" s="5">
        <v>7553</v>
      </c>
      <c r="G48" s="20"/>
      <c r="H48" s="20"/>
      <c r="I48" s="20"/>
      <c r="J48" s="20"/>
      <c r="K48" s="20">
        <f>F48</f>
        <v>7553</v>
      </c>
      <c r="L48" s="5"/>
      <c r="M48" s="5"/>
      <c r="N48" s="5"/>
      <c r="O48" s="5"/>
      <c r="P48" s="5"/>
      <c r="Q48" s="20">
        <f>E48+K48+P48</f>
        <v>7553</v>
      </c>
    </row>
    <row r="49" spans="1:17" ht="25.5" customHeight="1">
      <c r="A49" s="46">
        <v>2</v>
      </c>
      <c r="B49" s="106" t="s">
        <v>62</v>
      </c>
      <c r="C49" s="47"/>
      <c r="D49" s="47"/>
      <c r="E49" s="48"/>
      <c r="F49" s="47">
        <v>1500</v>
      </c>
      <c r="G49" s="47"/>
      <c r="H49" s="47"/>
      <c r="I49" s="47"/>
      <c r="J49" s="47"/>
      <c r="K49" s="20">
        <f>F49</f>
        <v>1500</v>
      </c>
      <c r="L49" s="5"/>
      <c r="M49" s="5"/>
      <c r="N49" s="5"/>
      <c r="O49" s="5"/>
      <c r="P49" s="5"/>
      <c r="Q49" s="20">
        <f>E49+K49+P49</f>
        <v>1500</v>
      </c>
    </row>
    <row r="50" spans="1:17" ht="13.5" customHeight="1">
      <c r="A50" s="47">
        <v>3</v>
      </c>
      <c r="B50" s="30" t="s">
        <v>86</v>
      </c>
      <c r="C50" s="47"/>
      <c r="D50" s="47"/>
      <c r="E50" s="48"/>
      <c r="F50" s="47"/>
      <c r="G50" s="47"/>
      <c r="H50" s="47"/>
      <c r="I50" s="47"/>
      <c r="J50" s="47"/>
      <c r="K50" s="23"/>
      <c r="L50" s="19">
        <v>10650</v>
      </c>
      <c r="M50" s="19"/>
      <c r="N50" s="19"/>
      <c r="O50" s="19"/>
      <c r="P50" s="23">
        <f>L50</f>
        <v>10650</v>
      </c>
      <c r="Q50" s="23">
        <f>P50</f>
        <v>10650</v>
      </c>
    </row>
    <row r="51" spans="1:17" ht="24.75" customHeight="1">
      <c r="A51" s="32">
        <v>4</v>
      </c>
      <c r="B51" s="39" t="s">
        <v>64</v>
      </c>
      <c r="C51" s="30"/>
      <c r="D51" s="30"/>
      <c r="E51" s="31"/>
      <c r="F51" s="30"/>
      <c r="G51" s="30"/>
      <c r="H51" s="30"/>
      <c r="I51" s="30"/>
      <c r="J51" s="30"/>
      <c r="K51" s="31"/>
      <c r="L51" s="30"/>
      <c r="M51" s="30"/>
      <c r="N51" s="30"/>
      <c r="O51" s="30">
        <v>12600</v>
      </c>
      <c r="P51" s="102">
        <f>O51</f>
        <v>12600</v>
      </c>
      <c r="Q51" s="31">
        <f>P51</f>
        <v>12600</v>
      </c>
    </row>
    <row r="52" spans="1:17" ht="15.75" customHeight="1">
      <c r="A52" s="4" t="s">
        <v>6</v>
      </c>
      <c r="B52" s="100" t="s">
        <v>1</v>
      </c>
      <c r="C52" s="161" t="s">
        <v>21</v>
      </c>
      <c r="D52" s="161"/>
      <c r="E52" s="161"/>
      <c r="F52" s="161" t="s">
        <v>4</v>
      </c>
      <c r="G52" s="161"/>
      <c r="H52" s="161"/>
      <c r="I52" s="161"/>
      <c r="J52" s="161"/>
      <c r="K52" s="161"/>
      <c r="L52" s="161" t="s">
        <v>5</v>
      </c>
      <c r="M52" s="161"/>
      <c r="N52" s="161"/>
      <c r="O52" s="161"/>
      <c r="P52" s="161"/>
      <c r="Q52" s="100" t="s">
        <v>27</v>
      </c>
    </row>
    <row r="53" spans="1:17" ht="14.25" customHeight="1">
      <c r="A53" s="5" t="s">
        <v>0</v>
      </c>
      <c r="B53" s="101" t="s">
        <v>2</v>
      </c>
      <c r="C53" s="38" t="s">
        <v>34</v>
      </c>
      <c r="D53" s="9" t="s">
        <v>100</v>
      </c>
      <c r="E53" s="9" t="s">
        <v>3</v>
      </c>
      <c r="F53" s="38" t="s">
        <v>34</v>
      </c>
      <c r="G53" s="38" t="s">
        <v>101</v>
      </c>
      <c r="H53" s="38" t="s">
        <v>102</v>
      </c>
      <c r="I53" s="38" t="s">
        <v>103</v>
      </c>
      <c r="J53" s="9" t="s">
        <v>100</v>
      </c>
      <c r="K53" s="38" t="s">
        <v>3</v>
      </c>
      <c r="L53" s="38" t="s">
        <v>34</v>
      </c>
      <c r="M53" s="38" t="s">
        <v>102</v>
      </c>
      <c r="N53" s="38" t="s">
        <v>104</v>
      </c>
      <c r="O53" s="9" t="s">
        <v>100</v>
      </c>
      <c r="P53" s="38" t="s">
        <v>3</v>
      </c>
      <c r="Q53" s="101" t="s">
        <v>28</v>
      </c>
    </row>
    <row r="54" spans="1:17" ht="75" customHeight="1">
      <c r="A54" s="32">
        <v>5</v>
      </c>
      <c r="B54" s="99" t="s">
        <v>109</v>
      </c>
      <c r="C54" s="30"/>
      <c r="D54" s="30"/>
      <c r="E54" s="31"/>
      <c r="F54" s="30">
        <v>52496</v>
      </c>
      <c r="G54" s="30"/>
      <c r="H54" s="30"/>
      <c r="I54" s="30"/>
      <c r="J54" s="30"/>
      <c r="K54" s="31">
        <f>F54</f>
        <v>52496</v>
      </c>
      <c r="L54" s="30"/>
      <c r="M54" s="30"/>
      <c r="N54" s="30"/>
      <c r="O54" s="30"/>
      <c r="P54" s="30"/>
      <c r="Q54" s="31">
        <f>E54+K54+P54</f>
        <v>52496</v>
      </c>
    </row>
    <row r="55" spans="1:17" ht="13.5" customHeight="1">
      <c r="A55" s="30">
        <v>6</v>
      </c>
      <c r="B55" s="30" t="s">
        <v>87</v>
      </c>
      <c r="C55" s="30"/>
      <c r="D55" s="30"/>
      <c r="E55" s="31"/>
      <c r="F55" s="30"/>
      <c r="G55" s="30"/>
      <c r="H55" s="30"/>
      <c r="I55" s="30"/>
      <c r="J55" s="30"/>
      <c r="K55" s="31"/>
      <c r="L55" s="30"/>
      <c r="M55" s="30"/>
      <c r="N55" s="30">
        <v>10200</v>
      </c>
      <c r="O55" s="30"/>
      <c r="P55" s="31">
        <f>N55</f>
        <v>10200</v>
      </c>
      <c r="Q55" s="31">
        <f>P55</f>
        <v>10200</v>
      </c>
    </row>
    <row r="56" spans="1:17" ht="12.75" customHeight="1">
      <c r="A56" s="40"/>
      <c r="B56" s="12" t="s">
        <v>19</v>
      </c>
      <c r="C56" s="30"/>
      <c r="D56" s="31"/>
      <c r="E56" s="31"/>
      <c r="F56" s="31">
        <f>SUM(F48:F55)</f>
        <v>61549</v>
      </c>
      <c r="G56" s="31"/>
      <c r="H56" s="31"/>
      <c r="I56" s="31"/>
      <c r="J56" s="30"/>
      <c r="K56" s="31">
        <f>SUM(K48:K55)</f>
        <v>61549</v>
      </c>
      <c r="L56" s="31">
        <f>SUM(L48:L55)</f>
        <v>10650</v>
      </c>
      <c r="M56" s="31"/>
      <c r="N56" s="31">
        <f>SUM(N48:N55)</f>
        <v>10200</v>
      </c>
      <c r="O56" s="31">
        <f>SUM(O48:O55)</f>
        <v>12600</v>
      </c>
      <c r="P56" s="31">
        <f>SUM(P48:P55)</f>
        <v>33450</v>
      </c>
      <c r="Q56" s="31">
        <f>K56+P56</f>
        <v>94999</v>
      </c>
    </row>
    <row r="57" spans="1:17" ht="12.75" customHeight="1">
      <c r="A57" s="40"/>
      <c r="B57" s="12"/>
      <c r="C57" s="30"/>
      <c r="D57" s="31"/>
      <c r="E57" s="31"/>
      <c r="F57" s="31"/>
      <c r="G57" s="31"/>
      <c r="H57" s="31"/>
      <c r="I57" s="31"/>
      <c r="J57" s="30"/>
      <c r="K57" s="31"/>
      <c r="L57" s="31"/>
      <c r="M57" s="31"/>
      <c r="N57" s="31"/>
      <c r="O57" s="31"/>
      <c r="P57" s="31"/>
      <c r="Q57" s="31"/>
    </row>
    <row r="58" spans="1:17" ht="24.75" customHeight="1">
      <c r="A58" s="1"/>
      <c r="B58" s="31" t="s">
        <v>97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01.25" customHeight="1">
      <c r="A59" s="53">
        <v>1</v>
      </c>
      <c r="B59" s="90" t="s">
        <v>80</v>
      </c>
      <c r="C59" s="4"/>
      <c r="D59" s="4"/>
      <c r="E59" s="4"/>
      <c r="F59" s="4"/>
      <c r="G59" s="4"/>
      <c r="H59" s="4"/>
      <c r="I59" s="4"/>
      <c r="J59" s="4">
        <v>16800</v>
      </c>
      <c r="K59" s="11">
        <f>J59</f>
        <v>16800</v>
      </c>
      <c r="L59" s="4"/>
      <c r="M59" s="4"/>
      <c r="N59" s="4"/>
      <c r="O59" s="4"/>
      <c r="P59" s="11"/>
      <c r="Q59" s="11">
        <f>K59</f>
        <v>16800</v>
      </c>
    </row>
    <row r="60" spans="1:17" ht="12.75" customHeight="1">
      <c r="A60" s="1"/>
      <c r="B60" s="12" t="s">
        <v>19</v>
      </c>
      <c r="C60" s="9"/>
      <c r="D60" s="9"/>
      <c r="E60" s="9"/>
      <c r="F60" s="9"/>
      <c r="G60" s="9"/>
      <c r="H60" s="9"/>
      <c r="I60" s="9"/>
      <c r="J60" s="9">
        <f>SUM(J59)</f>
        <v>16800</v>
      </c>
      <c r="K60" s="9">
        <f>SUM(K59)</f>
        <v>16800</v>
      </c>
      <c r="L60" s="9"/>
      <c r="M60" s="9"/>
      <c r="N60" s="9"/>
      <c r="O60" s="9"/>
      <c r="P60" s="9"/>
      <c r="Q60" s="9">
        <f>SUM(Q59:Q59)</f>
        <v>16800</v>
      </c>
    </row>
    <row r="61" spans="1:18" ht="12.75" customHeight="1">
      <c r="A61" s="1"/>
      <c r="B61" s="12" t="s">
        <v>12</v>
      </c>
      <c r="C61" s="9"/>
      <c r="D61" s="9"/>
      <c r="E61" s="9"/>
      <c r="F61" s="9">
        <f>F56</f>
        <v>61549</v>
      </c>
      <c r="G61" s="9"/>
      <c r="H61" s="9"/>
      <c r="I61" s="9">
        <f>I44</f>
        <v>60000</v>
      </c>
      <c r="J61" s="9">
        <f>J60</f>
        <v>16800</v>
      </c>
      <c r="K61" s="9">
        <f>F61+I61+J61</f>
        <v>138349</v>
      </c>
      <c r="L61" s="9">
        <f>L56</f>
        <v>10650</v>
      </c>
      <c r="M61" s="9"/>
      <c r="N61" s="9">
        <f>N56</f>
        <v>10200</v>
      </c>
      <c r="O61" s="9">
        <f>O56</f>
        <v>12600</v>
      </c>
      <c r="P61" s="9">
        <f>P56</f>
        <v>33450</v>
      </c>
      <c r="Q61" s="9">
        <f>K61+P61</f>
        <v>171799</v>
      </c>
      <c r="R61" s="27"/>
    </row>
    <row r="62" spans="1:17" s="3" customFormat="1" ht="26.25" customHeight="1">
      <c r="A62" s="1"/>
      <c r="B62" s="31" t="s">
        <v>105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75" customHeight="1">
      <c r="A63" s="1"/>
      <c r="B63" s="9" t="s">
        <v>25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24.75" customHeight="1">
      <c r="A64" s="53">
        <v>1</v>
      </c>
      <c r="B64" s="39" t="s">
        <v>59</v>
      </c>
      <c r="C64" s="51"/>
      <c r="D64" s="51"/>
      <c r="E64" s="52"/>
      <c r="F64" s="51">
        <v>26826</v>
      </c>
      <c r="G64" s="51"/>
      <c r="H64" s="51"/>
      <c r="I64" s="51"/>
      <c r="J64" s="51"/>
      <c r="K64" s="52">
        <f>F64</f>
        <v>26826</v>
      </c>
      <c r="L64" s="51"/>
      <c r="M64" s="51"/>
      <c r="N64" s="51"/>
      <c r="O64" s="51"/>
      <c r="P64" s="51"/>
      <c r="Q64" s="11">
        <f>K64</f>
        <v>26826</v>
      </c>
    </row>
    <row r="65" spans="1:17" s="3" customFormat="1" ht="26.25" customHeight="1">
      <c r="A65" s="32">
        <v>2</v>
      </c>
      <c r="B65" s="30" t="s">
        <v>72</v>
      </c>
      <c r="C65" s="1"/>
      <c r="D65" s="1"/>
      <c r="E65" s="1"/>
      <c r="F65" s="1">
        <v>33997</v>
      </c>
      <c r="G65" s="9"/>
      <c r="H65" s="9"/>
      <c r="I65" s="9"/>
      <c r="J65" s="9"/>
      <c r="K65" s="9">
        <f>SUM(F65:J65)</f>
        <v>33997</v>
      </c>
      <c r="L65" s="9"/>
      <c r="M65" s="9"/>
      <c r="N65" s="9"/>
      <c r="O65" s="9"/>
      <c r="P65" s="9"/>
      <c r="Q65" s="9">
        <f>K65+P65</f>
        <v>33997</v>
      </c>
    </row>
    <row r="66" spans="1:17" s="3" customFormat="1" ht="12.75" customHeight="1">
      <c r="A66" s="1">
        <v>3</v>
      </c>
      <c r="B66" s="105" t="s">
        <v>83</v>
      </c>
      <c r="C66" s="1"/>
      <c r="D66" s="1"/>
      <c r="E66" s="1"/>
      <c r="F66" s="1">
        <v>4000</v>
      </c>
      <c r="G66" s="9"/>
      <c r="H66" s="9"/>
      <c r="I66" s="9"/>
      <c r="J66" s="9"/>
      <c r="K66" s="9">
        <f>F66</f>
        <v>4000</v>
      </c>
      <c r="L66" s="25"/>
      <c r="M66" s="9"/>
      <c r="N66" s="9"/>
      <c r="O66" s="9"/>
      <c r="P66" s="9"/>
      <c r="Q66" s="9">
        <f>K66+P66</f>
        <v>4000</v>
      </c>
    </row>
    <row r="67" spans="1:17" s="3" customFormat="1" ht="12.75" customHeight="1">
      <c r="A67" s="1"/>
      <c r="B67" s="12" t="s">
        <v>19</v>
      </c>
      <c r="C67" s="1"/>
      <c r="D67" s="1"/>
      <c r="E67" s="1"/>
      <c r="F67" s="9">
        <f>F64+F65+F66</f>
        <v>64823</v>
      </c>
      <c r="G67" s="9"/>
      <c r="H67" s="9"/>
      <c r="I67" s="9"/>
      <c r="J67" s="9"/>
      <c r="K67" s="9">
        <f>SUM(F67:J67)</f>
        <v>64823</v>
      </c>
      <c r="L67" s="9"/>
      <c r="M67" s="9"/>
      <c r="N67" s="9"/>
      <c r="O67" s="9"/>
      <c r="P67" s="9"/>
      <c r="Q67" s="9">
        <f>K67+P67</f>
        <v>64823</v>
      </c>
    </row>
    <row r="68" spans="1:17" ht="12.75" customHeight="1">
      <c r="A68" s="1"/>
      <c r="B68" s="9" t="s">
        <v>17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9"/>
    </row>
    <row r="69" spans="1:17" ht="39" customHeight="1">
      <c r="A69" s="36">
        <v>1</v>
      </c>
      <c r="B69" s="30" t="s">
        <v>96</v>
      </c>
      <c r="C69" s="1"/>
      <c r="D69" s="1"/>
      <c r="E69" s="1"/>
      <c r="F69" s="1"/>
      <c r="G69" s="1"/>
      <c r="H69" s="1"/>
      <c r="I69" s="1"/>
      <c r="J69" s="1">
        <v>1500</v>
      </c>
      <c r="K69" s="9">
        <f>J69</f>
        <v>1500</v>
      </c>
      <c r="L69" s="1"/>
      <c r="M69" s="1"/>
      <c r="N69" s="1"/>
      <c r="O69" s="1">
        <v>3500</v>
      </c>
      <c r="P69" s="9">
        <f>O69</f>
        <v>3500</v>
      </c>
      <c r="Q69" s="9">
        <f>K69+P69</f>
        <v>5000</v>
      </c>
    </row>
    <row r="70" spans="1:17" ht="17.25" customHeight="1">
      <c r="A70" s="4" t="s">
        <v>6</v>
      </c>
      <c r="B70" s="100" t="s">
        <v>1</v>
      </c>
      <c r="C70" s="161" t="s">
        <v>21</v>
      </c>
      <c r="D70" s="161"/>
      <c r="E70" s="161"/>
      <c r="F70" s="161" t="s">
        <v>4</v>
      </c>
      <c r="G70" s="161"/>
      <c r="H70" s="161"/>
      <c r="I70" s="161"/>
      <c r="J70" s="161"/>
      <c r="K70" s="161"/>
      <c r="L70" s="161" t="s">
        <v>5</v>
      </c>
      <c r="M70" s="161"/>
      <c r="N70" s="161"/>
      <c r="O70" s="161"/>
      <c r="P70" s="161"/>
      <c r="Q70" s="100" t="s">
        <v>27</v>
      </c>
    </row>
    <row r="71" spans="1:17" ht="17.25" customHeight="1">
      <c r="A71" s="5" t="s">
        <v>0</v>
      </c>
      <c r="B71" s="101" t="s">
        <v>2</v>
      </c>
      <c r="C71" s="38" t="s">
        <v>34</v>
      </c>
      <c r="D71" s="9" t="s">
        <v>100</v>
      </c>
      <c r="E71" s="9" t="s">
        <v>3</v>
      </c>
      <c r="F71" s="38" t="s">
        <v>34</v>
      </c>
      <c r="G71" s="38" t="s">
        <v>101</v>
      </c>
      <c r="H71" s="38" t="s">
        <v>102</v>
      </c>
      <c r="I71" s="38" t="s">
        <v>103</v>
      </c>
      <c r="J71" s="9" t="s">
        <v>100</v>
      </c>
      <c r="K71" s="38" t="s">
        <v>3</v>
      </c>
      <c r="L71" s="38" t="s">
        <v>34</v>
      </c>
      <c r="M71" s="38" t="s">
        <v>102</v>
      </c>
      <c r="N71" s="38" t="s">
        <v>104</v>
      </c>
      <c r="O71" s="9" t="s">
        <v>100</v>
      </c>
      <c r="P71" s="38" t="s">
        <v>3</v>
      </c>
      <c r="Q71" s="101" t="s">
        <v>28</v>
      </c>
    </row>
    <row r="72" spans="1:17" ht="12.75" customHeight="1">
      <c r="A72" s="4">
        <v>2</v>
      </c>
      <c r="B72" s="22" t="s">
        <v>24</v>
      </c>
      <c r="C72" s="4"/>
      <c r="D72" s="4"/>
      <c r="E72" s="4"/>
      <c r="F72" s="4"/>
      <c r="G72" s="4"/>
      <c r="H72" s="4"/>
      <c r="I72" s="4"/>
      <c r="J72" s="4"/>
      <c r="K72" s="11"/>
      <c r="L72" s="4"/>
      <c r="M72" s="4"/>
      <c r="N72" s="4"/>
      <c r="O72" s="4"/>
      <c r="P72" s="4"/>
      <c r="Q72" s="11"/>
    </row>
    <row r="73" spans="1:17" ht="12.75" customHeight="1">
      <c r="A73" s="5"/>
      <c r="B73" s="44" t="s">
        <v>23</v>
      </c>
      <c r="C73" s="5"/>
      <c r="D73" s="5"/>
      <c r="E73" s="5"/>
      <c r="F73" s="5"/>
      <c r="G73" s="5"/>
      <c r="H73" s="5"/>
      <c r="I73" s="5"/>
      <c r="J73" s="5"/>
      <c r="K73" s="20"/>
      <c r="L73" s="5">
        <v>27054</v>
      </c>
      <c r="M73" s="5"/>
      <c r="N73" s="5"/>
      <c r="O73" s="5"/>
      <c r="P73" s="20">
        <f>SUM(L73:O73)</f>
        <v>27054</v>
      </c>
      <c r="Q73" s="20">
        <f>P73</f>
        <v>27054</v>
      </c>
    </row>
    <row r="74" spans="1:17" ht="12.75" customHeight="1">
      <c r="A74" s="1"/>
      <c r="B74" s="12" t="s">
        <v>19</v>
      </c>
      <c r="C74" s="1"/>
      <c r="D74" s="1"/>
      <c r="E74" s="1"/>
      <c r="F74" s="9"/>
      <c r="G74" s="9"/>
      <c r="H74" s="9"/>
      <c r="I74" s="9"/>
      <c r="J74" s="9">
        <f>SUM(J69:J73)</f>
        <v>1500</v>
      </c>
      <c r="K74" s="9">
        <f>J74</f>
        <v>1500</v>
      </c>
      <c r="L74" s="9">
        <f>L73</f>
        <v>27054</v>
      </c>
      <c r="M74" s="9"/>
      <c r="N74" s="9"/>
      <c r="O74" s="9">
        <f>SUM(O69:O73)</f>
        <v>3500</v>
      </c>
      <c r="P74" s="9">
        <f>P69+P73</f>
        <v>30554</v>
      </c>
      <c r="Q74" s="9">
        <f>K74+P74</f>
        <v>32054</v>
      </c>
    </row>
    <row r="75" spans="1:17" ht="12.75" customHeight="1">
      <c r="A75" s="1"/>
      <c r="B75" s="12" t="s">
        <v>12</v>
      </c>
      <c r="C75" s="1"/>
      <c r="D75" s="1"/>
      <c r="E75" s="1"/>
      <c r="F75" s="9">
        <f>F67+F74</f>
        <v>64823</v>
      </c>
      <c r="G75" s="9"/>
      <c r="H75" s="9"/>
      <c r="I75" s="9"/>
      <c r="J75" s="9">
        <f>J74</f>
        <v>1500</v>
      </c>
      <c r="K75" s="9">
        <f>K67+K74</f>
        <v>66323</v>
      </c>
      <c r="L75" s="9">
        <f>L74</f>
        <v>27054</v>
      </c>
      <c r="M75" s="9"/>
      <c r="N75" s="9"/>
      <c r="O75" s="9">
        <f>O74</f>
        <v>3500</v>
      </c>
      <c r="P75" s="9">
        <f>L75+O75</f>
        <v>30554</v>
      </c>
      <c r="Q75" s="9">
        <f>K75+P75</f>
        <v>96877</v>
      </c>
    </row>
    <row r="76" spans="1:17" s="3" customFormat="1" ht="27" customHeight="1">
      <c r="A76" s="1"/>
      <c r="B76" s="31" t="s">
        <v>93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3" customFormat="1" ht="12.75" customHeight="1">
      <c r="A77" s="4"/>
      <c r="B77" s="50" t="s">
        <v>92</v>
      </c>
      <c r="C77" s="1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s="3" customFormat="1" ht="27" customHeight="1">
      <c r="A78" s="5"/>
      <c r="B78" s="48" t="s">
        <v>108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41" customFormat="1" ht="25.5" customHeight="1">
      <c r="A79" s="53">
        <v>1</v>
      </c>
      <c r="B79" s="67" t="s">
        <v>58</v>
      </c>
      <c r="C79" s="51">
        <v>187500</v>
      </c>
      <c r="D79" s="51"/>
      <c r="E79" s="54">
        <f>SUM(C79:D79)</f>
        <v>187500</v>
      </c>
      <c r="F79" s="51"/>
      <c r="G79" s="51"/>
      <c r="H79" s="51"/>
      <c r="I79" s="51"/>
      <c r="J79" s="51"/>
      <c r="K79" s="52"/>
      <c r="L79" s="51"/>
      <c r="M79" s="51"/>
      <c r="N79" s="51"/>
      <c r="O79" s="51"/>
      <c r="P79" s="51"/>
      <c r="Q79" s="52">
        <f>E79+K79+P79</f>
        <v>187500</v>
      </c>
    </row>
    <row r="80" spans="1:17" s="41" customFormat="1" ht="12.75" customHeight="1">
      <c r="A80" s="36"/>
      <c r="B80" s="12" t="s">
        <v>19</v>
      </c>
      <c r="C80" s="34">
        <f>SUM(C79:C79)</f>
        <v>187500</v>
      </c>
      <c r="D80" s="34"/>
      <c r="E80" s="34">
        <f>SUM(E79:E79)</f>
        <v>187500</v>
      </c>
      <c r="F80" s="33"/>
      <c r="G80" s="33"/>
      <c r="H80" s="33"/>
      <c r="I80" s="33"/>
      <c r="J80" s="33"/>
      <c r="K80" s="34"/>
      <c r="L80" s="34"/>
      <c r="M80" s="33"/>
      <c r="N80" s="33"/>
      <c r="O80" s="33"/>
      <c r="P80" s="34"/>
      <c r="Q80" s="52">
        <f>E80</f>
        <v>187500</v>
      </c>
    </row>
    <row r="81" spans="1:17" s="3" customFormat="1" ht="12.75" customHeight="1">
      <c r="A81" s="1"/>
      <c r="B81" s="12" t="s">
        <v>12</v>
      </c>
      <c r="C81" s="9">
        <f>C80</f>
        <v>187500</v>
      </c>
      <c r="D81" s="9"/>
      <c r="E81" s="9">
        <f>SUM(C81:D81)</f>
        <v>187500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f>E81</f>
        <v>187500</v>
      </c>
    </row>
    <row r="82" spans="1:17" ht="12.75" customHeight="1">
      <c r="A82" s="9"/>
      <c r="B82" s="17" t="s">
        <v>7</v>
      </c>
      <c r="C82" s="9">
        <f>C61+C80</f>
        <v>187500</v>
      </c>
      <c r="D82" s="9">
        <f>D15+D39</f>
        <v>91700</v>
      </c>
      <c r="E82" s="104">
        <f>SUM(C82:D82)</f>
        <v>279200</v>
      </c>
      <c r="F82" s="9">
        <f>F22+F29+F39+F61+F75</f>
        <v>388627</v>
      </c>
      <c r="G82" s="9">
        <f>G15</f>
        <v>1500</v>
      </c>
      <c r="H82" s="9">
        <f>H15+H39</f>
        <v>67163</v>
      </c>
      <c r="I82" s="9">
        <f>I44</f>
        <v>60000</v>
      </c>
      <c r="J82" s="9">
        <f>J22+J61+J75+J15+J29+J39</f>
        <v>39644</v>
      </c>
      <c r="K82" s="104">
        <f>K15+K22+K29+K39+K61+K75</f>
        <v>556934</v>
      </c>
      <c r="L82" s="9">
        <f>L15+L61+L75</f>
        <v>50804</v>
      </c>
      <c r="M82" s="9">
        <f>M15</f>
        <v>25200</v>
      </c>
      <c r="N82" s="9">
        <f>N61</f>
        <v>10200</v>
      </c>
      <c r="O82" s="9">
        <f>O61+O75</f>
        <v>16100</v>
      </c>
      <c r="P82" s="104">
        <f>P15+P61+P75</f>
        <v>102304</v>
      </c>
      <c r="Q82" s="9">
        <f>E82+K82+P82</f>
        <v>938438</v>
      </c>
    </row>
    <row r="83" ht="10.5" customHeight="1"/>
    <row r="84" ht="10.5" customHeight="1"/>
    <row r="85" ht="10.5" customHeight="1"/>
    <row r="86" ht="10.5" customHeight="1"/>
    <row r="87" ht="10.5" customHeight="1"/>
    <row r="88" ht="10.5" customHeight="1">
      <c r="O88">
        <f>Q82-P82</f>
        <v>836134</v>
      </c>
    </row>
    <row r="89" ht="10.5" customHeight="1"/>
    <row r="90" s="3" customFormat="1" ht="10.5" customHeight="1"/>
    <row r="91" s="3" customFormat="1" ht="10.5" customHeight="1"/>
    <row r="92" s="57" customFormat="1" ht="10.5" customHeight="1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</sheetData>
  <sheetProtection password="89CD" sheet="1" objects="1" scenarios="1"/>
  <mergeCells count="13">
    <mergeCell ref="C30:E30"/>
    <mergeCell ref="F30:K30"/>
    <mergeCell ref="L30:P30"/>
    <mergeCell ref="A1:Q1"/>
    <mergeCell ref="C3:E3"/>
    <mergeCell ref="F3:K3"/>
    <mergeCell ref="L3:P3"/>
    <mergeCell ref="C52:E52"/>
    <mergeCell ref="F52:K52"/>
    <mergeCell ref="L52:P52"/>
    <mergeCell ref="C70:E70"/>
    <mergeCell ref="F70:K70"/>
    <mergeCell ref="L70:P70"/>
  </mergeCells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0"/>
  <sheetViews>
    <sheetView tabSelected="1" zoomScalePageLayoutView="0" workbookViewId="0" topLeftCell="A61">
      <selection activeCell="A10" sqref="A10"/>
    </sheetView>
  </sheetViews>
  <sheetFormatPr defaultColWidth="9.140625" defaultRowHeight="12.75"/>
  <cols>
    <col min="1" max="1" width="46.7109375" style="0" customWidth="1"/>
    <col min="2" max="2" width="23.8515625" style="0" customWidth="1"/>
    <col min="3" max="3" width="6.00390625" style="0" customWidth="1"/>
    <col min="4" max="4" width="7.7109375" style="0" customWidth="1"/>
    <col min="5" max="5" width="10.140625" style="0" customWidth="1"/>
    <col min="6" max="6" width="8.00390625" style="0" customWidth="1"/>
  </cols>
  <sheetData>
    <row r="2" spans="1:6" ht="12.75">
      <c r="A2" s="167" t="s">
        <v>174</v>
      </c>
      <c r="B2" s="167"/>
      <c r="C2" s="167"/>
      <c r="D2" s="167"/>
      <c r="E2" s="167"/>
      <c r="F2" s="167"/>
    </row>
    <row r="3" spans="1:6" ht="12.75">
      <c r="A3" s="167"/>
      <c r="B3" s="167"/>
      <c r="C3" s="167"/>
      <c r="D3" s="167"/>
      <c r="E3" s="167"/>
      <c r="F3" s="167"/>
    </row>
    <row r="4" spans="1:6" ht="12.75">
      <c r="A4" s="6" t="s">
        <v>15</v>
      </c>
      <c r="B4" s="6" t="s">
        <v>14</v>
      </c>
      <c r="C4" s="6" t="s">
        <v>31</v>
      </c>
      <c r="D4" s="6" t="s">
        <v>32</v>
      </c>
      <c r="E4" s="6" t="s">
        <v>33</v>
      </c>
      <c r="F4" s="6" t="s">
        <v>45</v>
      </c>
    </row>
    <row r="5" spans="1:6" ht="12.75">
      <c r="A5" s="5"/>
      <c r="B5" s="5"/>
      <c r="C5" s="5"/>
      <c r="D5" s="5"/>
      <c r="E5" s="5"/>
      <c r="F5" s="8" t="s">
        <v>46</v>
      </c>
    </row>
    <row r="6" spans="1:6" ht="12.75">
      <c r="A6" s="161" t="s">
        <v>29</v>
      </c>
      <c r="B6" s="161"/>
      <c r="C6" s="161"/>
      <c r="D6" s="161"/>
      <c r="E6" s="161"/>
      <c r="F6" s="161"/>
    </row>
    <row r="7" spans="1:6" ht="12.75">
      <c r="A7" s="9" t="s">
        <v>30</v>
      </c>
      <c r="B7" s="1"/>
      <c r="C7" s="1"/>
      <c r="D7" s="1"/>
      <c r="E7" s="1"/>
      <c r="F7" s="1"/>
    </row>
    <row r="8" spans="1:6" ht="38.25">
      <c r="A8" s="128" t="s">
        <v>58</v>
      </c>
      <c r="B8" s="122" t="s">
        <v>116</v>
      </c>
      <c r="C8" s="131" t="s">
        <v>34</v>
      </c>
      <c r="D8" s="58">
        <f>187500-114</f>
        <v>187386</v>
      </c>
      <c r="E8" s="119">
        <v>187386</v>
      </c>
      <c r="F8" s="119">
        <f>D8-E8</f>
        <v>0</v>
      </c>
    </row>
    <row r="9" spans="1:6" ht="38.25">
      <c r="A9" s="122" t="s">
        <v>172</v>
      </c>
      <c r="B9" s="122" t="s">
        <v>116</v>
      </c>
      <c r="C9" s="131" t="s">
        <v>34</v>
      </c>
      <c r="D9" s="58">
        <v>2314</v>
      </c>
      <c r="E9" s="119">
        <v>2314</v>
      </c>
      <c r="F9" s="119">
        <f>D9-E9</f>
        <v>0</v>
      </c>
    </row>
    <row r="10" spans="1:6" ht="12.75">
      <c r="A10" s="18" t="s">
        <v>36</v>
      </c>
      <c r="B10" s="128"/>
      <c r="C10" s="119"/>
      <c r="D10" s="119"/>
      <c r="E10" s="119"/>
      <c r="F10" s="119"/>
    </row>
    <row r="11" spans="1:12" ht="25.5">
      <c r="A11" s="128" t="s">
        <v>67</v>
      </c>
      <c r="B11" s="133" t="s">
        <v>113</v>
      </c>
      <c r="C11" s="131" t="s">
        <v>112</v>
      </c>
      <c r="D11" s="119">
        <f>49944-544</f>
        <v>49400</v>
      </c>
      <c r="E11" s="119">
        <v>49400</v>
      </c>
      <c r="F11" s="119">
        <f>D11-E11</f>
        <v>0</v>
      </c>
      <c r="H11" s="3"/>
      <c r="I11" s="3"/>
      <c r="J11" s="3"/>
      <c r="K11" s="3"/>
      <c r="L11" s="3"/>
    </row>
    <row r="12" spans="1:12" ht="25.5">
      <c r="A12" s="128" t="s">
        <v>68</v>
      </c>
      <c r="B12" s="133" t="s">
        <v>113</v>
      </c>
      <c r="C12" s="131" t="s">
        <v>112</v>
      </c>
      <c r="D12" s="119">
        <v>3600</v>
      </c>
      <c r="E12" s="119">
        <v>3600</v>
      </c>
      <c r="F12" s="119">
        <f>D12-E12</f>
        <v>0</v>
      </c>
      <c r="H12" s="120"/>
      <c r="I12" s="3"/>
      <c r="J12" s="3"/>
      <c r="K12" s="3"/>
      <c r="L12" s="3"/>
    </row>
    <row r="13" spans="1:12" ht="25.5">
      <c r="A13" s="122" t="s">
        <v>66</v>
      </c>
      <c r="B13" s="130" t="s">
        <v>115</v>
      </c>
      <c r="C13" s="131" t="s">
        <v>112</v>
      </c>
      <c r="D13" s="119">
        <f>38156-1656</f>
        <v>36500</v>
      </c>
      <c r="E13" s="119">
        <v>36500</v>
      </c>
      <c r="F13" s="119">
        <f>D13-E13</f>
        <v>0</v>
      </c>
      <c r="H13" s="3"/>
      <c r="I13" s="3"/>
      <c r="J13" s="3"/>
      <c r="K13" s="3"/>
      <c r="L13" s="3"/>
    </row>
    <row r="14" spans="1:12" ht="12.75">
      <c r="A14" s="9" t="s">
        <v>41</v>
      </c>
      <c r="B14" s="108"/>
      <c r="C14" s="121"/>
      <c r="D14" s="9">
        <f>SUM(D11:D13)</f>
        <v>89500</v>
      </c>
      <c r="E14" s="9">
        <f>SUM(E11:E13)</f>
        <v>89500</v>
      </c>
      <c r="F14" s="9">
        <f>SUM(F11:F13)</f>
        <v>0</v>
      </c>
      <c r="H14" s="27"/>
      <c r="I14" s="3"/>
      <c r="J14" s="3"/>
      <c r="K14" s="3"/>
      <c r="L14" s="3"/>
    </row>
    <row r="15" spans="1:12" ht="12.75">
      <c r="A15" s="18" t="s">
        <v>38</v>
      </c>
      <c r="B15" s="25"/>
      <c r="C15" s="25"/>
      <c r="D15" s="9">
        <f>D8+D9+D14</f>
        <v>279200</v>
      </c>
      <c r="E15" s="9">
        <f>E8+E9+E14</f>
        <v>279200</v>
      </c>
      <c r="F15" s="9">
        <f>F8+F9+F14</f>
        <v>0</v>
      </c>
      <c r="H15" s="13"/>
      <c r="I15" s="3"/>
      <c r="J15" s="3"/>
      <c r="K15" s="3"/>
      <c r="L15" s="3"/>
    </row>
    <row r="16" spans="1:12" ht="12.75">
      <c r="A16" s="18"/>
      <c r="B16" s="25"/>
      <c r="C16" s="25"/>
      <c r="D16" s="9"/>
      <c r="E16" s="9"/>
      <c r="F16" s="9"/>
      <c r="H16" s="28"/>
      <c r="I16" s="3"/>
      <c r="J16" s="3"/>
      <c r="K16" s="3"/>
      <c r="L16" s="3"/>
    </row>
    <row r="17" spans="1:6" ht="12.75">
      <c r="A17" s="168" t="s">
        <v>39</v>
      </c>
      <c r="B17" s="168"/>
      <c r="C17" s="168"/>
      <c r="D17" s="168"/>
      <c r="E17" s="168"/>
      <c r="F17" s="168"/>
    </row>
    <row r="18" spans="1:6" ht="12.75">
      <c r="A18" s="9" t="s">
        <v>30</v>
      </c>
      <c r="B18" s="25"/>
      <c r="C18" s="25"/>
      <c r="D18" s="25"/>
      <c r="E18" s="25"/>
      <c r="F18" s="25"/>
    </row>
    <row r="19" spans="1:6" ht="37.5" customHeight="1">
      <c r="A19" s="122" t="s">
        <v>117</v>
      </c>
      <c r="B19" s="130" t="s">
        <v>128</v>
      </c>
      <c r="C19" s="131" t="s">
        <v>34</v>
      </c>
      <c r="D19" s="132">
        <v>81473</v>
      </c>
      <c r="E19" s="119">
        <f>80784+689</f>
        <v>81473</v>
      </c>
      <c r="F19" s="132">
        <f>D19-E19</f>
        <v>0</v>
      </c>
    </row>
    <row r="20" spans="1:6" ht="39.75" customHeight="1">
      <c r="A20" s="122" t="s">
        <v>84</v>
      </c>
      <c r="B20" s="130" t="s">
        <v>128</v>
      </c>
      <c r="C20" s="131" t="s">
        <v>34</v>
      </c>
      <c r="D20" s="119">
        <v>100782</v>
      </c>
      <c r="E20" s="119">
        <v>99802</v>
      </c>
      <c r="F20" s="132">
        <f>D20-E20</f>
        <v>980</v>
      </c>
    </row>
    <row r="21" spans="1:6" ht="50.25" customHeight="1">
      <c r="A21" s="122" t="s">
        <v>127</v>
      </c>
      <c r="B21" s="130" t="s">
        <v>137</v>
      </c>
      <c r="C21" s="134" t="s">
        <v>34</v>
      </c>
      <c r="D21" s="132">
        <v>936525</v>
      </c>
      <c r="E21" s="132">
        <f>904823+8941</f>
        <v>913764</v>
      </c>
      <c r="F21" s="132">
        <f>D21-E21</f>
        <v>22761</v>
      </c>
    </row>
    <row r="22" spans="1:6" ht="12.75">
      <c r="A22" s="39" t="s">
        <v>77</v>
      </c>
      <c r="B22" s="21" t="s">
        <v>22</v>
      </c>
      <c r="C22" s="123" t="s">
        <v>34</v>
      </c>
      <c r="D22" s="21">
        <v>60000</v>
      </c>
      <c r="E22" s="21">
        <v>7023</v>
      </c>
      <c r="F22" s="132">
        <f>D22-E22</f>
        <v>52977</v>
      </c>
    </row>
    <row r="23" spans="1:6" ht="12.75">
      <c r="A23" s="39" t="s">
        <v>77</v>
      </c>
      <c r="B23" s="20" t="s">
        <v>138</v>
      </c>
      <c r="C23" s="101" t="s">
        <v>139</v>
      </c>
      <c r="D23" s="20"/>
      <c r="E23" s="20">
        <v>-52977</v>
      </c>
      <c r="F23" s="21">
        <v>-52977</v>
      </c>
    </row>
    <row r="24" spans="1:6" ht="12.75" customHeight="1">
      <c r="A24" s="39" t="s">
        <v>151</v>
      </c>
      <c r="B24" s="21" t="s">
        <v>135</v>
      </c>
      <c r="C24" s="123" t="s">
        <v>34</v>
      </c>
      <c r="D24" s="21">
        <v>165591</v>
      </c>
      <c r="E24" s="21">
        <v>165591</v>
      </c>
      <c r="F24" s="21">
        <f>D24-E24</f>
        <v>0</v>
      </c>
    </row>
    <row r="25" spans="1:6" ht="38.25">
      <c r="A25" s="99" t="s">
        <v>78</v>
      </c>
      <c r="B25" s="110" t="s">
        <v>114</v>
      </c>
      <c r="C25" s="121" t="s">
        <v>34</v>
      </c>
      <c r="D25" s="25">
        <v>20000</v>
      </c>
      <c r="E25" s="25"/>
      <c r="F25" s="21">
        <f>SUM(D25:E25)</f>
        <v>20000</v>
      </c>
    </row>
    <row r="26" spans="1:6" ht="51" customHeight="1">
      <c r="A26" s="99" t="s">
        <v>78</v>
      </c>
      <c r="B26" s="118" t="s">
        <v>140</v>
      </c>
      <c r="C26" s="121" t="s">
        <v>34</v>
      </c>
      <c r="D26" s="9"/>
      <c r="E26" s="9">
        <f>-15754+199</f>
        <v>-15555</v>
      </c>
      <c r="F26" s="21">
        <v>-15555</v>
      </c>
    </row>
    <row r="27" spans="1:6" ht="15" customHeight="1">
      <c r="A27" s="135" t="s">
        <v>95</v>
      </c>
      <c r="B27" s="135"/>
      <c r="C27" s="136"/>
      <c r="D27" s="137"/>
      <c r="E27" s="137"/>
      <c r="F27" s="137"/>
    </row>
    <row r="28" spans="1:6" ht="27.75" customHeight="1">
      <c r="A28" s="138" t="s">
        <v>94</v>
      </c>
      <c r="B28" s="138" t="s">
        <v>118</v>
      </c>
      <c r="C28" s="134" t="s">
        <v>34</v>
      </c>
      <c r="D28" s="132">
        <v>7553</v>
      </c>
      <c r="E28" s="132">
        <v>4535</v>
      </c>
      <c r="F28" s="132">
        <f aca="true" t="shared" si="0" ref="F28:F34">D28-E28</f>
        <v>3018</v>
      </c>
    </row>
    <row r="29" spans="1:6" ht="25.5">
      <c r="A29" s="139" t="s">
        <v>62</v>
      </c>
      <c r="B29" s="140" t="s">
        <v>118</v>
      </c>
      <c r="C29" s="134" t="s">
        <v>34</v>
      </c>
      <c r="D29" s="141">
        <v>1500</v>
      </c>
      <c r="E29" s="132">
        <v>1500</v>
      </c>
      <c r="F29" s="132">
        <f t="shared" si="0"/>
        <v>0</v>
      </c>
    </row>
    <row r="30" spans="1:6" ht="63.75">
      <c r="A30" s="99" t="s">
        <v>109</v>
      </c>
      <c r="B30" s="39" t="s">
        <v>118</v>
      </c>
      <c r="C30" s="121" t="s">
        <v>34</v>
      </c>
      <c r="D30" s="39">
        <v>52496</v>
      </c>
      <c r="E30" s="25"/>
      <c r="F30" s="25">
        <f t="shared" si="0"/>
        <v>52496</v>
      </c>
    </row>
    <row r="31" spans="1:6" ht="63.75">
      <c r="A31" s="99" t="s">
        <v>109</v>
      </c>
      <c r="B31" s="31" t="s">
        <v>146</v>
      </c>
      <c r="C31" s="38" t="s">
        <v>145</v>
      </c>
      <c r="D31" s="39"/>
      <c r="E31" s="9">
        <v>-36995</v>
      </c>
      <c r="F31" s="25">
        <f>SUM(E31)</f>
        <v>-36995</v>
      </c>
    </row>
    <row r="32" spans="1:6" ht="13.5" customHeight="1">
      <c r="A32" s="122" t="s">
        <v>59</v>
      </c>
      <c r="B32" s="142" t="s">
        <v>119</v>
      </c>
      <c r="C32" s="143" t="s">
        <v>34</v>
      </c>
      <c r="D32" s="144">
        <v>26826</v>
      </c>
      <c r="E32" s="142">
        <v>26826</v>
      </c>
      <c r="F32" s="145">
        <f t="shared" si="0"/>
        <v>0</v>
      </c>
    </row>
    <row r="33" spans="1:6" ht="25.5">
      <c r="A33" s="128" t="s">
        <v>72</v>
      </c>
      <c r="B33" s="119" t="s">
        <v>119</v>
      </c>
      <c r="C33" s="131" t="s">
        <v>34</v>
      </c>
      <c r="D33" s="119">
        <v>33997</v>
      </c>
      <c r="E33" s="119">
        <v>33997</v>
      </c>
      <c r="F33" s="132">
        <f t="shared" si="0"/>
        <v>0</v>
      </c>
    </row>
    <row r="34" spans="1:6" ht="12.75">
      <c r="A34" s="146" t="s">
        <v>83</v>
      </c>
      <c r="B34" s="119" t="s">
        <v>119</v>
      </c>
      <c r="C34" s="134" t="s">
        <v>34</v>
      </c>
      <c r="D34" s="119">
        <v>4000</v>
      </c>
      <c r="E34" s="132">
        <v>4000</v>
      </c>
      <c r="F34" s="132">
        <f t="shared" si="0"/>
        <v>0</v>
      </c>
    </row>
    <row r="35" spans="1:6" ht="12.75">
      <c r="A35" s="34" t="s">
        <v>37</v>
      </c>
      <c r="B35" s="25"/>
      <c r="C35" s="25"/>
      <c r="D35" s="9">
        <f>SUM(D19:D34)</f>
        <v>1490743</v>
      </c>
      <c r="E35" s="9">
        <f>E19+E20+E21+E28+E29+E32+E33+E34+E24+E22</f>
        <v>1338511</v>
      </c>
      <c r="F35" s="9">
        <f>SUM(F19:F34)</f>
        <v>46705</v>
      </c>
    </row>
    <row r="36" spans="1:6" ht="12.75">
      <c r="A36" s="43" t="s">
        <v>35</v>
      </c>
      <c r="B36" s="25"/>
      <c r="C36" s="25"/>
      <c r="D36" s="25"/>
      <c r="E36" s="25"/>
      <c r="F36" s="25"/>
    </row>
    <row r="37" spans="1:12" ht="12.75">
      <c r="A37" s="25" t="s">
        <v>70</v>
      </c>
      <c r="B37" s="107" t="s">
        <v>113</v>
      </c>
      <c r="C37" s="121" t="s">
        <v>120</v>
      </c>
      <c r="D37" s="25">
        <v>1500</v>
      </c>
      <c r="E37" s="25"/>
      <c r="F37" s="125">
        <f aca="true" t="shared" si="1" ref="F37:F52">D37-E37</f>
        <v>1500</v>
      </c>
      <c r="G37" s="3"/>
      <c r="H37" s="3"/>
      <c r="I37" s="3"/>
      <c r="J37" s="3"/>
      <c r="K37" s="3"/>
      <c r="L37" s="3"/>
    </row>
    <row r="38" spans="1:12" ht="15" customHeight="1">
      <c r="A38" s="39" t="s">
        <v>173</v>
      </c>
      <c r="B38" s="39" t="s">
        <v>135</v>
      </c>
      <c r="C38" s="121" t="s">
        <v>120</v>
      </c>
      <c r="D38" s="25">
        <v>1534</v>
      </c>
      <c r="E38" s="25">
        <v>1534</v>
      </c>
      <c r="F38" s="125">
        <f t="shared" si="1"/>
        <v>0</v>
      </c>
      <c r="G38" s="3"/>
      <c r="H38" s="3"/>
      <c r="I38" s="3"/>
      <c r="J38" s="3"/>
      <c r="K38" s="3"/>
      <c r="L38" s="3"/>
    </row>
    <row r="39" spans="1:12" ht="38.25">
      <c r="A39" s="128" t="s">
        <v>60</v>
      </c>
      <c r="B39" s="147" t="s">
        <v>115</v>
      </c>
      <c r="C39" s="131" t="s">
        <v>144</v>
      </c>
      <c r="D39" s="119">
        <v>7800</v>
      </c>
      <c r="E39" s="119">
        <v>7800</v>
      </c>
      <c r="F39" s="148">
        <f>D39-E39</f>
        <v>0</v>
      </c>
      <c r="G39" s="3"/>
      <c r="H39" s="124"/>
      <c r="I39" s="124"/>
      <c r="J39" s="124"/>
      <c r="K39" s="28"/>
      <c r="L39" s="3"/>
    </row>
    <row r="40" spans="1:6" ht="12.75">
      <c r="A40" s="119" t="s">
        <v>69</v>
      </c>
      <c r="B40" s="133" t="s">
        <v>113</v>
      </c>
      <c r="C40" s="131" t="s">
        <v>121</v>
      </c>
      <c r="D40" s="119">
        <v>4000</v>
      </c>
      <c r="E40" s="119">
        <v>2680</v>
      </c>
      <c r="F40" s="119">
        <f t="shared" si="1"/>
        <v>1320</v>
      </c>
    </row>
    <row r="41" spans="1:6" ht="12.75">
      <c r="A41" s="119" t="s">
        <v>71</v>
      </c>
      <c r="B41" s="133" t="s">
        <v>113</v>
      </c>
      <c r="C41" s="131" t="s">
        <v>121</v>
      </c>
      <c r="D41" s="119">
        <v>5514</v>
      </c>
      <c r="E41" s="119">
        <v>5514</v>
      </c>
      <c r="F41" s="119">
        <f t="shared" si="1"/>
        <v>0</v>
      </c>
    </row>
    <row r="42" spans="1:6" ht="28.5" customHeight="1">
      <c r="A42" s="128" t="s">
        <v>73</v>
      </c>
      <c r="B42" s="147" t="s">
        <v>115</v>
      </c>
      <c r="C42" s="131" t="s">
        <v>121</v>
      </c>
      <c r="D42" s="119">
        <v>49849</v>
      </c>
      <c r="E42" s="119">
        <v>49849</v>
      </c>
      <c r="F42" s="119">
        <f t="shared" si="1"/>
        <v>0</v>
      </c>
    </row>
    <row r="43" spans="1:6" ht="25.5">
      <c r="A43" s="128" t="s">
        <v>130</v>
      </c>
      <c r="B43" s="147" t="s">
        <v>129</v>
      </c>
      <c r="C43" s="134" t="s">
        <v>121</v>
      </c>
      <c r="D43" s="119">
        <v>3792</v>
      </c>
      <c r="E43" s="132">
        <v>3792</v>
      </c>
      <c r="F43" s="132">
        <f t="shared" si="1"/>
        <v>0</v>
      </c>
    </row>
    <row r="44" spans="1:6" ht="26.25" customHeight="1">
      <c r="A44" s="128" t="s">
        <v>131</v>
      </c>
      <c r="B44" s="147" t="s">
        <v>129</v>
      </c>
      <c r="C44" s="134" t="s">
        <v>121</v>
      </c>
      <c r="D44" s="119">
        <v>5400</v>
      </c>
      <c r="E44" s="132">
        <v>5400</v>
      </c>
      <c r="F44" s="132">
        <f t="shared" si="1"/>
        <v>0</v>
      </c>
    </row>
    <row r="45" spans="1:6" ht="38.25">
      <c r="A45" s="128" t="s">
        <v>132</v>
      </c>
      <c r="B45" s="147" t="s">
        <v>129</v>
      </c>
      <c r="C45" s="134" t="s">
        <v>121</v>
      </c>
      <c r="D45" s="119">
        <v>2724</v>
      </c>
      <c r="E45" s="132">
        <v>2724</v>
      </c>
      <c r="F45" s="132">
        <f t="shared" si="1"/>
        <v>0</v>
      </c>
    </row>
    <row r="46" spans="1:6" ht="25.5">
      <c r="A46" s="142" t="s">
        <v>79</v>
      </c>
      <c r="B46" s="128" t="s">
        <v>122</v>
      </c>
      <c r="C46" s="131" t="s">
        <v>123</v>
      </c>
      <c r="D46" s="119">
        <v>60000</v>
      </c>
      <c r="E46" s="119">
        <v>55800</v>
      </c>
      <c r="F46" s="132">
        <f t="shared" si="1"/>
        <v>4200</v>
      </c>
    </row>
    <row r="47" spans="1:6" ht="25.5">
      <c r="A47" s="142" t="s">
        <v>141</v>
      </c>
      <c r="B47" s="128" t="s">
        <v>129</v>
      </c>
      <c r="C47" s="131" t="s">
        <v>123</v>
      </c>
      <c r="D47" s="119">
        <v>15000</v>
      </c>
      <c r="E47" s="119">
        <v>10540</v>
      </c>
      <c r="F47" s="132">
        <f>D47-E47</f>
        <v>4460</v>
      </c>
    </row>
    <row r="48" spans="1:6" ht="25.5">
      <c r="A48" s="113" t="s">
        <v>143</v>
      </c>
      <c r="B48" s="39" t="s">
        <v>129</v>
      </c>
      <c r="C48" s="121" t="s">
        <v>123</v>
      </c>
      <c r="D48" s="25">
        <v>20000</v>
      </c>
      <c r="E48" s="25"/>
      <c r="F48" s="21">
        <f>D48-E48</f>
        <v>20000</v>
      </c>
    </row>
    <row r="49" spans="1:6" ht="25.5">
      <c r="A49" s="142" t="s">
        <v>142</v>
      </c>
      <c r="B49" s="128" t="s">
        <v>129</v>
      </c>
      <c r="C49" s="131" t="s">
        <v>136</v>
      </c>
      <c r="D49" s="119">
        <v>2000</v>
      </c>
      <c r="E49" s="119">
        <v>1260</v>
      </c>
      <c r="F49" s="132">
        <f>D49-E49</f>
        <v>740</v>
      </c>
    </row>
    <row r="50" spans="1:6" ht="12.75">
      <c r="A50" s="113" t="s">
        <v>152</v>
      </c>
      <c r="B50" s="39" t="s">
        <v>135</v>
      </c>
      <c r="C50" s="121" t="s">
        <v>136</v>
      </c>
      <c r="D50" s="25">
        <v>48113</v>
      </c>
      <c r="E50" s="25">
        <v>48113</v>
      </c>
      <c r="F50" s="21">
        <f>D50-E50</f>
        <v>0</v>
      </c>
    </row>
    <row r="51" spans="1:6" ht="12.75">
      <c r="A51" s="113" t="s">
        <v>134</v>
      </c>
      <c r="B51" s="39" t="s">
        <v>135</v>
      </c>
      <c r="C51" s="121" t="s">
        <v>136</v>
      </c>
      <c r="D51" s="25">
        <v>3479</v>
      </c>
      <c r="E51" s="25">
        <v>3479</v>
      </c>
      <c r="F51" s="21">
        <f t="shared" si="1"/>
        <v>0</v>
      </c>
    </row>
    <row r="52" spans="1:6" ht="12.75">
      <c r="A52" s="113" t="s">
        <v>150</v>
      </c>
      <c r="B52" s="39" t="s">
        <v>149</v>
      </c>
      <c r="C52" s="121" t="s">
        <v>136</v>
      </c>
      <c r="D52" s="25">
        <v>1332</v>
      </c>
      <c r="E52" s="25">
        <v>1332</v>
      </c>
      <c r="F52" s="21">
        <f t="shared" si="1"/>
        <v>0</v>
      </c>
    </row>
    <row r="53" spans="1:6" ht="12.75">
      <c r="A53" s="9" t="s">
        <v>40</v>
      </c>
      <c r="B53" s="9"/>
      <c r="C53" s="9"/>
      <c r="D53" s="9">
        <f>SUM(D37:D52)</f>
        <v>232037</v>
      </c>
      <c r="E53" s="9">
        <f>SUM(E37:E52)</f>
        <v>199817</v>
      </c>
      <c r="F53" s="9">
        <f>SUM(F37:F52)</f>
        <v>32220</v>
      </c>
    </row>
    <row r="54" spans="1:6" ht="18" customHeight="1">
      <c r="A54" s="18" t="s">
        <v>42</v>
      </c>
      <c r="B54" s="25"/>
      <c r="C54" s="25"/>
      <c r="D54" s="25"/>
      <c r="E54" s="25"/>
      <c r="F54" s="25"/>
    </row>
    <row r="55" spans="1:6" ht="13.5" customHeight="1">
      <c r="A55" s="119" t="s">
        <v>171</v>
      </c>
      <c r="B55" s="39" t="s">
        <v>135</v>
      </c>
      <c r="C55" s="121" t="s">
        <v>112</v>
      </c>
      <c r="D55" s="25">
        <v>1402</v>
      </c>
      <c r="E55" s="25">
        <v>1402</v>
      </c>
      <c r="F55" s="21">
        <f>D55-E55</f>
        <v>0</v>
      </c>
    </row>
    <row r="56" spans="1:6" ht="51" customHeight="1">
      <c r="A56" s="122" t="s">
        <v>127</v>
      </c>
      <c r="B56" s="130" t="s">
        <v>137</v>
      </c>
      <c r="C56" s="131" t="s">
        <v>112</v>
      </c>
      <c r="D56" s="119">
        <v>53643</v>
      </c>
      <c r="E56" s="119">
        <v>53643</v>
      </c>
      <c r="F56" s="132">
        <f aca="true" t="shared" si="2" ref="F56:F64">D56-E56</f>
        <v>0</v>
      </c>
    </row>
    <row r="57" spans="1:8" ht="25.5">
      <c r="A57" s="128" t="s">
        <v>75</v>
      </c>
      <c r="B57" s="58" t="s">
        <v>22</v>
      </c>
      <c r="C57" s="131" t="s">
        <v>112</v>
      </c>
      <c r="D57" s="119">
        <v>12700</v>
      </c>
      <c r="E57" s="119">
        <v>12700</v>
      </c>
      <c r="F57" s="132">
        <f t="shared" si="2"/>
        <v>0</v>
      </c>
      <c r="H57" s="124"/>
    </row>
    <row r="58" spans="1:6" ht="25.5">
      <c r="A58" s="128" t="s">
        <v>76</v>
      </c>
      <c r="B58" s="58" t="s">
        <v>22</v>
      </c>
      <c r="C58" s="131" t="s">
        <v>112</v>
      </c>
      <c r="D58" s="119">
        <v>1800</v>
      </c>
      <c r="E58" s="119">
        <v>1800</v>
      </c>
      <c r="F58" s="132">
        <f t="shared" si="2"/>
        <v>0</v>
      </c>
    </row>
    <row r="59" spans="1:6" ht="25.5">
      <c r="A59" s="99" t="s">
        <v>66</v>
      </c>
      <c r="B59" s="108" t="s">
        <v>115</v>
      </c>
      <c r="C59" s="121" t="s">
        <v>112</v>
      </c>
      <c r="D59" s="25">
        <v>6844</v>
      </c>
      <c r="E59" s="25"/>
      <c r="F59" s="21">
        <f t="shared" si="2"/>
        <v>6844</v>
      </c>
    </row>
    <row r="60" spans="1:6" ht="78" customHeight="1">
      <c r="A60" s="122" t="s">
        <v>80</v>
      </c>
      <c r="B60" s="128" t="s">
        <v>97</v>
      </c>
      <c r="C60" s="131" t="s">
        <v>112</v>
      </c>
      <c r="D60" s="119">
        <v>16800</v>
      </c>
      <c r="E60" s="119">
        <v>16800</v>
      </c>
      <c r="F60" s="119">
        <f t="shared" si="2"/>
        <v>0</v>
      </c>
    </row>
    <row r="61" spans="1:6" ht="38.25">
      <c r="A61" s="149" t="s">
        <v>96</v>
      </c>
      <c r="B61" s="140" t="s">
        <v>124</v>
      </c>
      <c r="C61" s="150" t="s">
        <v>112</v>
      </c>
      <c r="D61" s="22">
        <v>1500</v>
      </c>
      <c r="E61" s="151"/>
      <c r="F61" s="22">
        <f t="shared" si="2"/>
        <v>1500</v>
      </c>
    </row>
    <row r="62" spans="1:6" ht="26.25" customHeight="1">
      <c r="A62" s="111" t="s">
        <v>153</v>
      </c>
      <c r="B62" s="138" t="s">
        <v>118</v>
      </c>
      <c r="C62" s="150" t="s">
        <v>112</v>
      </c>
      <c r="D62" s="22"/>
      <c r="E62" s="137">
        <v>-4262</v>
      </c>
      <c r="F62" s="22">
        <f t="shared" si="2"/>
        <v>4262</v>
      </c>
    </row>
    <row r="63" spans="1:6" ht="25.5">
      <c r="A63" s="149" t="s">
        <v>154</v>
      </c>
      <c r="B63" s="138" t="s">
        <v>118</v>
      </c>
      <c r="C63" s="150" t="s">
        <v>112</v>
      </c>
      <c r="D63" s="22"/>
      <c r="E63" s="137">
        <v>-13232</v>
      </c>
      <c r="F63" s="22">
        <f t="shared" si="2"/>
        <v>13232</v>
      </c>
    </row>
    <row r="64" spans="1:6" ht="25.5">
      <c r="A64" s="149" t="s">
        <v>155</v>
      </c>
      <c r="B64" s="138" t="s">
        <v>118</v>
      </c>
      <c r="C64" s="150" t="s">
        <v>112</v>
      </c>
      <c r="D64" s="22"/>
      <c r="E64" s="137">
        <v>-24196</v>
      </c>
      <c r="F64" s="22">
        <f t="shared" si="2"/>
        <v>24196</v>
      </c>
    </row>
    <row r="65" spans="1:6" ht="12.75">
      <c r="A65" s="18" t="s">
        <v>41</v>
      </c>
      <c r="B65" s="9"/>
      <c r="C65" s="9"/>
      <c r="D65" s="9">
        <f>SUM(D55:D64)</f>
        <v>94689</v>
      </c>
      <c r="E65" s="9">
        <f>SUM(E55:E64)</f>
        <v>44655</v>
      </c>
      <c r="F65" s="9">
        <f>SUM(F55:F64)</f>
        <v>50034</v>
      </c>
    </row>
    <row r="66" spans="1:6" ht="12.75">
      <c r="A66" s="18" t="s">
        <v>43</v>
      </c>
      <c r="B66" s="9"/>
      <c r="C66" s="9"/>
      <c r="D66" s="9">
        <f>D35+D53+D65</f>
        <v>1817469</v>
      </c>
      <c r="E66" s="9">
        <f>E35+E53+E65</f>
        <v>1582983</v>
      </c>
      <c r="F66" s="9">
        <f>F35+F53+F65</f>
        <v>128959</v>
      </c>
    </row>
    <row r="67" spans="1:6" ht="12.75">
      <c r="A67" s="18" t="s">
        <v>44</v>
      </c>
      <c r="B67" s="9"/>
      <c r="C67" s="9"/>
      <c r="D67" s="9">
        <f>D15+D66</f>
        <v>2096669</v>
      </c>
      <c r="E67" s="9">
        <f>E15+E66</f>
        <v>1862183</v>
      </c>
      <c r="F67" s="9">
        <f>F15+F66</f>
        <v>128959</v>
      </c>
    </row>
    <row r="68" spans="1:6" ht="12.75">
      <c r="A68" s="117"/>
      <c r="B68" s="26"/>
      <c r="C68" s="26"/>
      <c r="D68" s="26"/>
      <c r="E68" s="26"/>
      <c r="F68" s="29"/>
    </row>
    <row r="69" spans="1:6" ht="12.75">
      <c r="A69" s="163" t="s">
        <v>16</v>
      </c>
      <c r="B69" s="164"/>
      <c r="C69" s="164"/>
      <c r="D69" s="164"/>
      <c r="E69" s="164"/>
      <c r="F69" s="165"/>
    </row>
    <row r="70" spans="1:6" ht="12.75">
      <c r="A70" s="9" t="s">
        <v>30</v>
      </c>
      <c r="B70" s="1"/>
      <c r="C70" s="1"/>
      <c r="D70" s="1"/>
      <c r="E70" s="1"/>
      <c r="F70" s="1"/>
    </row>
    <row r="71" spans="1:6" ht="12.75">
      <c r="A71" s="30" t="s">
        <v>88</v>
      </c>
      <c r="B71" s="107" t="s">
        <v>167</v>
      </c>
      <c r="C71" s="2" t="s">
        <v>34</v>
      </c>
      <c r="D71" s="1">
        <v>13100</v>
      </c>
      <c r="E71" s="25"/>
      <c r="F71" s="1">
        <f>D71-E71</f>
        <v>13100</v>
      </c>
    </row>
    <row r="72" spans="1:6" ht="12.75">
      <c r="A72" s="31" t="s">
        <v>86</v>
      </c>
      <c r="B72" s="24" t="s">
        <v>125</v>
      </c>
      <c r="C72" s="38" t="s">
        <v>34</v>
      </c>
      <c r="D72" s="1">
        <v>0</v>
      </c>
      <c r="E72" s="25"/>
      <c r="F72" s="1">
        <f>D72-E72</f>
        <v>0</v>
      </c>
    </row>
    <row r="73" spans="1:6" ht="38.25">
      <c r="A73" s="152" t="s">
        <v>170</v>
      </c>
      <c r="B73" s="153" t="s">
        <v>167</v>
      </c>
      <c r="C73" s="154" t="s">
        <v>34</v>
      </c>
      <c r="D73" s="155">
        <v>20850</v>
      </c>
      <c r="E73" s="132">
        <v>14956</v>
      </c>
      <c r="F73" s="156">
        <f>D73-E73</f>
        <v>5894</v>
      </c>
    </row>
    <row r="74" spans="1:6" ht="25.5">
      <c r="A74" s="116" t="s">
        <v>133</v>
      </c>
      <c r="B74" s="109" t="s">
        <v>124</v>
      </c>
      <c r="C74" s="8" t="s">
        <v>34</v>
      </c>
      <c r="D74" s="5">
        <v>27054</v>
      </c>
      <c r="E74" s="21"/>
      <c r="F74" s="5">
        <f>D74-E74</f>
        <v>27054</v>
      </c>
    </row>
    <row r="75" spans="1:6" ht="12.75">
      <c r="A75" s="116" t="s">
        <v>148</v>
      </c>
      <c r="B75" s="112" t="s">
        <v>125</v>
      </c>
      <c r="C75" s="8" t="s">
        <v>34</v>
      </c>
      <c r="D75" s="5">
        <v>5000</v>
      </c>
      <c r="E75" s="21"/>
      <c r="F75" s="5">
        <f>D75-E75</f>
        <v>5000</v>
      </c>
    </row>
    <row r="76" spans="1:6" ht="12.75">
      <c r="A76" s="34" t="s">
        <v>37</v>
      </c>
      <c r="B76" s="1"/>
      <c r="C76" s="1"/>
      <c r="D76" s="9">
        <f>SUM(D71:D75)</f>
        <v>66004</v>
      </c>
      <c r="E76" s="9">
        <f>SUM(E71:E75)</f>
        <v>14956</v>
      </c>
      <c r="F76" s="9">
        <f>SUM(F71:F75)</f>
        <v>51048</v>
      </c>
    </row>
    <row r="77" spans="1:6" ht="12.75">
      <c r="A77" s="34"/>
      <c r="B77" s="1"/>
      <c r="C77" s="1"/>
      <c r="D77" s="9"/>
      <c r="E77" s="9"/>
      <c r="F77" s="9"/>
    </row>
    <row r="78" spans="1:6" ht="12.75">
      <c r="A78" s="43" t="s">
        <v>35</v>
      </c>
      <c r="B78" s="1"/>
      <c r="C78" s="1"/>
      <c r="D78" s="1"/>
      <c r="E78" s="25"/>
      <c r="F78" s="1"/>
    </row>
    <row r="79" spans="1:6" ht="25.5">
      <c r="A79" s="30" t="s">
        <v>81</v>
      </c>
      <c r="B79" s="42" t="s">
        <v>167</v>
      </c>
      <c r="C79" s="2" t="s">
        <v>121</v>
      </c>
      <c r="D79" s="1">
        <v>10000</v>
      </c>
      <c r="E79" s="25"/>
      <c r="F79" s="1">
        <f>D79-E79</f>
        <v>10000</v>
      </c>
    </row>
    <row r="80" spans="1:6" ht="25.5">
      <c r="A80" s="30" t="s">
        <v>82</v>
      </c>
      <c r="B80" s="107" t="s">
        <v>167</v>
      </c>
      <c r="C80" s="2" t="s">
        <v>121</v>
      </c>
      <c r="D80" s="1">
        <v>10200</v>
      </c>
      <c r="E80" s="25"/>
      <c r="F80" s="1">
        <f>D80-E80</f>
        <v>10200</v>
      </c>
    </row>
    <row r="81" spans="1:6" ht="12.75">
      <c r="A81" s="31" t="s">
        <v>87</v>
      </c>
      <c r="B81" s="24" t="s">
        <v>125</v>
      </c>
      <c r="C81" s="38" t="s">
        <v>126</v>
      </c>
      <c r="D81" s="1">
        <v>0</v>
      </c>
      <c r="E81" s="25"/>
      <c r="F81" s="1">
        <f>D81-E81</f>
        <v>0</v>
      </c>
    </row>
    <row r="82" spans="1:6" ht="12.75">
      <c r="A82" s="9" t="s">
        <v>40</v>
      </c>
      <c r="B82" s="1"/>
      <c r="C82" s="1"/>
      <c r="D82" s="9">
        <f>SUM(D79:D81)</f>
        <v>20200</v>
      </c>
      <c r="E82" s="25"/>
      <c r="F82" s="9">
        <f>D82-E82</f>
        <v>20200</v>
      </c>
    </row>
    <row r="83" spans="1:6" ht="12.75">
      <c r="A83" s="18" t="s">
        <v>42</v>
      </c>
      <c r="B83" s="1"/>
      <c r="C83" s="1"/>
      <c r="D83" s="9"/>
      <c r="E83" s="25"/>
      <c r="F83" s="9"/>
    </row>
    <row r="84" spans="1:6" ht="12.75">
      <c r="A84" s="128" t="s">
        <v>64</v>
      </c>
      <c r="B84" s="133" t="s">
        <v>125</v>
      </c>
      <c r="C84" s="131" t="s">
        <v>112</v>
      </c>
      <c r="D84" s="119">
        <v>12600</v>
      </c>
      <c r="E84" s="119">
        <v>12600</v>
      </c>
      <c r="F84" s="119">
        <f>D84-E84</f>
        <v>0</v>
      </c>
    </row>
    <row r="85" spans="1:6" ht="38.25">
      <c r="A85" s="39" t="s">
        <v>96</v>
      </c>
      <c r="B85" s="39" t="s">
        <v>124</v>
      </c>
      <c r="C85" s="121" t="s">
        <v>112</v>
      </c>
      <c r="D85" s="25">
        <v>3500</v>
      </c>
      <c r="E85" s="25"/>
      <c r="F85" s="25">
        <f>D85-E85</f>
        <v>3500</v>
      </c>
    </row>
    <row r="86" spans="1:6" ht="12.75">
      <c r="A86" s="18" t="s">
        <v>41</v>
      </c>
      <c r="B86" s="25"/>
      <c r="C86" s="25"/>
      <c r="D86" s="9">
        <f>SUM(D84:D85)</f>
        <v>16100</v>
      </c>
      <c r="E86" s="25">
        <f>SUM(E84:E85)</f>
        <v>12600</v>
      </c>
      <c r="F86" s="9">
        <f>SUM(F84:F85)</f>
        <v>3500</v>
      </c>
    </row>
    <row r="87" spans="1:6" ht="12.75">
      <c r="A87" s="18" t="s">
        <v>47</v>
      </c>
      <c r="B87" s="9"/>
      <c r="C87" s="9"/>
      <c r="D87" s="9">
        <f>D76+D82+D86</f>
        <v>102304</v>
      </c>
      <c r="E87" s="9">
        <f>E76+E82+E86</f>
        <v>27556</v>
      </c>
      <c r="F87" s="9">
        <f>F76+F82+F86</f>
        <v>74748</v>
      </c>
    </row>
    <row r="88" spans="1:6" ht="12.75">
      <c r="A88" s="117"/>
      <c r="B88" s="26"/>
      <c r="C88" s="26"/>
      <c r="D88" s="26"/>
      <c r="E88" s="26"/>
      <c r="F88" s="29"/>
    </row>
    <row r="89" spans="1:6" ht="12.75">
      <c r="A89" s="163" t="s">
        <v>156</v>
      </c>
      <c r="B89" s="164"/>
      <c r="C89" s="164"/>
      <c r="D89" s="164"/>
      <c r="E89" s="164"/>
      <c r="F89" s="165"/>
    </row>
    <row r="90" spans="1:6" ht="12.75">
      <c r="A90" s="129" t="s">
        <v>165</v>
      </c>
      <c r="B90" s="126"/>
      <c r="C90" s="126"/>
      <c r="D90" s="126"/>
      <c r="E90" s="126"/>
      <c r="F90" s="127"/>
    </row>
    <row r="91" spans="1:6" ht="25.5">
      <c r="A91" s="128" t="s">
        <v>157</v>
      </c>
      <c r="B91" s="128" t="s">
        <v>168</v>
      </c>
      <c r="C91" s="131" t="s">
        <v>34</v>
      </c>
      <c r="D91" s="119"/>
      <c r="E91" s="119">
        <v>98417</v>
      </c>
      <c r="F91" s="119">
        <f aca="true" t="shared" si="3" ref="F91:F96">D91-E91</f>
        <v>-98417</v>
      </c>
    </row>
    <row r="92" spans="1:6" ht="25.5">
      <c r="A92" s="128" t="s">
        <v>158</v>
      </c>
      <c r="B92" s="128" t="s">
        <v>168</v>
      </c>
      <c r="C92" s="131" t="s">
        <v>144</v>
      </c>
      <c r="D92" s="119"/>
      <c r="E92" s="119">
        <v>9449</v>
      </c>
      <c r="F92" s="119">
        <f t="shared" si="3"/>
        <v>-9449</v>
      </c>
    </row>
    <row r="93" spans="1:6" ht="25.5">
      <c r="A93" s="128" t="s">
        <v>159</v>
      </c>
      <c r="B93" s="128" t="s">
        <v>168</v>
      </c>
      <c r="C93" s="131" t="s">
        <v>126</v>
      </c>
      <c r="D93" s="119"/>
      <c r="E93" s="119">
        <v>159722</v>
      </c>
      <c r="F93" s="119">
        <f t="shared" si="3"/>
        <v>-159722</v>
      </c>
    </row>
    <row r="94" spans="1:6" ht="25.5">
      <c r="A94" s="119" t="s">
        <v>169</v>
      </c>
      <c r="B94" s="128" t="s">
        <v>168</v>
      </c>
      <c r="C94" s="131" t="s">
        <v>126</v>
      </c>
      <c r="D94" s="119"/>
      <c r="E94" s="119">
        <v>170132</v>
      </c>
      <c r="F94" s="119">
        <f t="shared" si="3"/>
        <v>-170132</v>
      </c>
    </row>
    <row r="95" spans="1:6" ht="25.5">
      <c r="A95" s="128" t="s">
        <v>160</v>
      </c>
      <c r="B95" s="128" t="s">
        <v>168</v>
      </c>
      <c r="C95" s="131" t="s">
        <v>126</v>
      </c>
      <c r="D95" s="18"/>
      <c r="E95" s="119">
        <v>24196</v>
      </c>
      <c r="F95" s="119">
        <f t="shared" si="3"/>
        <v>-24196</v>
      </c>
    </row>
    <row r="96" spans="1:6" ht="12.75">
      <c r="A96" s="102" t="s">
        <v>166</v>
      </c>
      <c r="B96" s="18"/>
      <c r="C96" s="131"/>
      <c r="D96" s="18"/>
      <c r="E96" s="18">
        <f>SUM(E91:E95)</f>
        <v>461916</v>
      </c>
      <c r="F96" s="119">
        <f t="shared" si="3"/>
        <v>-461916</v>
      </c>
    </row>
    <row r="97" spans="1:6" ht="12.75">
      <c r="A97" s="102" t="s">
        <v>164</v>
      </c>
      <c r="B97" s="18"/>
      <c r="C97" s="131"/>
      <c r="D97" s="18"/>
      <c r="E97" s="119"/>
      <c r="F97" s="18"/>
    </row>
    <row r="98" spans="1:6" ht="38.25">
      <c r="A98" s="128" t="s">
        <v>162</v>
      </c>
      <c r="B98" s="157" t="s">
        <v>118</v>
      </c>
      <c r="C98" s="131" t="s">
        <v>34</v>
      </c>
      <c r="D98" s="119"/>
      <c r="E98" s="119">
        <v>420445</v>
      </c>
      <c r="F98" s="119">
        <f>D98-E98</f>
        <v>-420445</v>
      </c>
    </row>
    <row r="99" spans="1:6" ht="38.25">
      <c r="A99" s="128" t="s">
        <v>162</v>
      </c>
      <c r="B99" s="157" t="s">
        <v>118</v>
      </c>
      <c r="C99" s="131" t="s">
        <v>112</v>
      </c>
      <c r="D99" s="119"/>
      <c r="E99" s="119">
        <v>35915</v>
      </c>
      <c r="F99" s="119">
        <f>D99-E99</f>
        <v>-35915</v>
      </c>
    </row>
    <row r="100" spans="1:6" ht="12.75">
      <c r="A100" s="102" t="s">
        <v>163</v>
      </c>
      <c r="B100" s="9"/>
      <c r="C100" s="121"/>
      <c r="D100" s="9">
        <f>SUM(D98:D99)</f>
        <v>0</v>
      </c>
      <c r="E100" s="9">
        <f>SUM(E98:E99)</f>
        <v>456360</v>
      </c>
      <c r="F100" s="25">
        <f>D100-E100</f>
        <v>-456360</v>
      </c>
    </row>
    <row r="101" spans="1:6" ht="12.75">
      <c r="A101" s="18" t="s">
        <v>161</v>
      </c>
      <c r="B101" s="9"/>
      <c r="C101" s="9"/>
      <c r="D101" s="9"/>
      <c r="E101" s="9">
        <f>E96+E100</f>
        <v>918276</v>
      </c>
      <c r="F101" s="9">
        <f>F96+F100</f>
        <v>-918276</v>
      </c>
    </row>
    <row r="102" spans="1:6" ht="12.75">
      <c r="A102" s="27"/>
      <c r="B102" s="28"/>
      <c r="C102" s="28"/>
      <c r="D102" s="28"/>
      <c r="E102" s="28"/>
      <c r="F102" s="28"/>
    </row>
    <row r="103" spans="1:6" ht="12.75">
      <c r="A103" s="27"/>
      <c r="B103" s="28"/>
      <c r="C103" s="28"/>
      <c r="D103" s="28"/>
      <c r="E103" s="28"/>
      <c r="F103" s="28"/>
    </row>
    <row r="104" spans="1:6" ht="12.75">
      <c r="A104" s="27"/>
      <c r="B104" s="28"/>
      <c r="C104" s="28"/>
      <c r="D104" s="28"/>
      <c r="E104" s="28"/>
      <c r="F104" s="28"/>
    </row>
    <row r="105" spans="1:6" ht="12.75">
      <c r="A105" s="27"/>
      <c r="B105" s="28"/>
      <c r="C105" s="28"/>
      <c r="D105" s="28"/>
      <c r="E105" s="28"/>
      <c r="F105" s="28"/>
    </row>
    <row r="106" spans="1:6" ht="12.75">
      <c r="A106" s="27"/>
      <c r="B106" s="28"/>
      <c r="C106" s="28"/>
      <c r="D106" s="28"/>
      <c r="E106" s="28"/>
      <c r="F106" s="28"/>
    </row>
    <row r="107" spans="1:6" ht="12" customHeight="1">
      <c r="A107" s="166"/>
      <c r="B107" s="166"/>
      <c r="C107" s="166"/>
      <c r="D107" s="166"/>
      <c r="E107" s="166"/>
      <c r="F107" s="166"/>
    </row>
    <row r="108" spans="1:6" ht="12.75">
      <c r="A108" s="28"/>
      <c r="B108" s="3"/>
      <c r="C108" s="3"/>
      <c r="D108" s="3"/>
      <c r="E108" s="3"/>
      <c r="F108" s="3"/>
    </row>
    <row r="109" spans="1:6" ht="12.75">
      <c r="A109" s="114" t="s">
        <v>147</v>
      </c>
      <c r="C109" s="3"/>
      <c r="D109" s="3"/>
      <c r="E109" s="3"/>
      <c r="F109" s="3"/>
    </row>
    <row r="110" spans="1:6" ht="12.75">
      <c r="A110" s="3"/>
      <c r="B110" s="3"/>
      <c r="C110" s="115"/>
      <c r="D110" s="3"/>
      <c r="E110" s="3"/>
      <c r="F110" s="3"/>
    </row>
  </sheetData>
  <sheetProtection password="89CD" sheet="1" objects="1" scenarios="1"/>
  <mergeCells count="7">
    <mergeCell ref="A69:F69"/>
    <mergeCell ref="A89:F89"/>
    <mergeCell ref="A107:F107"/>
    <mergeCell ref="A2:F2"/>
    <mergeCell ref="A3:F3"/>
    <mergeCell ref="A6:F6"/>
    <mergeCell ref="A17:F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IOT-I</cp:lastModifiedBy>
  <cp:lastPrinted>2013-01-14T08:21:26Z</cp:lastPrinted>
  <dcterms:created xsi:type="dcterms:W3CDTF">2001-09-24T13:17:27Z</dcterms:created>
  <dcterms:modified xsi:type="dcterms:W3CDTF">2013-03-11T12:34:29Z</dcterms:modified>
  <cp:category/>
  <cp:version/>
  <cp:contentType/>
  <cp:contentStatus/>
</cp:coreProperties>
</file>